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705" yWindow="45" windowWidth="9510" windowHeight="11955" activeTab="3"/>
  </bookViews>
  <sheets>
    <sheet name="THANG 1" sheetId="11" r:id="rId1"/>
    <sheet name="THANG 2" sheetId="14" r:id="rId2"/>
    <sheet name="THANG 3" sheetId="15" r:id="rId3"/>
    <sheet name="QUI I" sheetId="16" r:id="rId4"/>
  </sheets>
  <calcPr calcId="144525"/>
</workbook>
</file>

<file path=xl/calcChain.xml><?xml version="1.0" encoding="utf-8"?>
<calcChain xmlns="http://schemas.openxmlformats.org/spreadsheetml/2006/main">
  <c r="K60" i="15" l="1"/>
  <c r="J60" i="15"/>
  <c r="F60" i="15"/>
  <c r="F59" i="15"/>
  <c r="J59" i="15" s="1"/>
  <c r="K59" i="15" s="1"/>
  <c r="R73" i="11"/>
  <c r="K60" i="14"/>
  <c r="J60" i="14"/>
  <c r="F60" i="14"/>
  <c r="K60" i="11"/>
  <c r="J60" i="11"/>
  <c r="F60" i="11"/>
  <c r="H47" i="14"/>
  <c r="J47" i="14" s="1"/>
  <c r="K47" i="14" s="1"/>
  <c r="H47" i="11"/>
  <c r="J47" i="11" s="1"/>
  <c r="K47" i="11" s="1"/>
  <c r="H47" i="15" l="1"/>
  <c r="J47" i="15" s="1"/>
  <c r="K47" i="15" s="1"/>
  <c r="F33" i="15"/>
  <c r="J33" i="15" s="1"/>
  <c r="K33" i="15" s="1"/>
  <c r="F33" i="14"/>
  <c r="J33" i="14" s="1"/>
  <c r="K33" i="14" s="1"/>
  <c r="F33" i="11"/>
  <c r="J33" i="11" s="1"/>
  <c r="K33" i="11" s="1"/>
  <c r="M28" i="11" l="1"/>
  <c r="N28" i="11"/>
  <c r="N29" i="11" l="1"/>
  <c r="K14" i="11"/>
  <c r="O29" i="11"/>
  <c r="M81" i="14" l="1"/>
  <c r="M82" i="14" s="1"/>
  <c r="F58" i="15"/>
  <c r="J58" i="15" s="1"/>
  <c r="K58" i="15" s="1"/>
  <c r="F57" i="15"/>
  <c r="F56" i="15"/>
  <c r="H56" i="15" s="1"/>
  <c r="F55" i="15"/>
  <c r="F54" i="15"/>
  <c r="H54" i="15" s="1"/>
  <c r="F53" i="15"/>
  <c r="F52" i="15"/>
  <c r="H52" i="15" s="1"/>
  <c r="F51" i="15"/>
  <c r="H51" i="15" s="1"/>
  <c r="F50" i="15"/>
  <c r="F49" i="15"/>
  <c r="H49" i="15" s="1"/>
  <c r="F48" i="15"/>
  <c r="F46" i="15"/>
  <c r="H46" i="15" s="1"/>
  <c r="F45" i="15"/>
  <c r="F44" i="15"/>
  <c r="F43" i="15"/>
  <c r="H43" i="15" s="1"/>
  <c r="F42" i="15"/>
  <c r="F41" i="15"/>
  <c r="H41" i="15" s="1"/>
  <c r="F40" i="15"/>
  <c r="F39" i="15"/>
  <c r="H39" i="15" s="1"/>
  <c r="F38" i="15"/>
  <c r="F37" i="15"/>
  <c r="H37" i="15" s="1"/>
  <c r="F36" i="15"/>
  <c r="F35" i="15"/>
  <c r="H35" i="15" s="1"/>
  <c r="F34" i="15"/>
  <c r="F32" i="15"/>
  <c r="J32" i="15" s="1"/>
  <c r="K32" i="15" s="1"/>
  <c r="F31" i="15"/>
  <c r="J31" i="15" s="1"/>
  <c r="K31" i="15" s="1"/>
  <c r="F30" i="15"/>
  <c r="H30" i="15" s="1"/>
  <c r="F29" i="15"/>
  <c r="H29" i="15" s="1"/>
  <c r="J29" i="15" s="1"/>
  <c r="K29" i="15" s="1"/>
  <c r="F28" i="15"/>
  <c r="H28" i="15" s="1"/>
  <c r="J28" i="15" s="1"/>
  <c r="K28" i="15" s="1"/>
  <c r="F27" i="15"/>
  <c r="J27" i="15" s="1"/>
  <c r="K27" i="15" s="1"/>
  <c r="F26" i="15"/>
  <c r="J26" i="15" s="1"/>
  <c r="K26" i="15" s="1"/>
  <c r="F25" i="15"/>
  <c r="H25" i="15" s="1"/>
  <c r="F24" i="15"/>
  <c r="F23" i="15"/>
  <c r="J23" i="15" s="1"/>
  <c r="K23" i="15" s="1"/>
  <c r="F22" i="15"/>
  <c r="J22" i="15" s="1"/>
  <c r="K22" i="15" s="1"/>
  <c r="F21" i="15"/>
  <c r="J21" i="15" s="1"/>
  <c r="K21" i="15" s="1"/>
  <c r="F20" i="15"/>
  <c r="H20" i="15" s="1"/>
  <c r="J20" i="15" s="1"/>
  <c r="K20" i="15" s="1"/>
  <c r="F19" i="15"/>
  <c r="J19" i="15" s="1"/>
  <c r="K19" i="15" s="1"/>
  <c r="F18" i="15"/>
  <c r="J18" i="15" s="1"/>
  <c r="K18" i="15" s="1"/>
  <c r="F17" i="15"/>
  <c r="F16" i="15"/>
  <c r="H16" i="15" s="1"/>
  <c r="F15" i="15"/>
  <c r="H15" i="15" s="1"/>
  <c r="F14" i="15"/>
  <c r="F13" i="15"/>
  <c r="H13" i="15" s="1"/>
  <c r="F12" i="15"/>
  <c r="H12" i="15" s="1"/>
  <c r="F11" i="15"/>
  <c r="H11" i="15" s="1"/>
  <c r="F10" i="15"/>
  <c r="H10" i="15" s="1"/>
  <c r="F9" i="15"/>
  <c r="F8" i="15"/>
  <c r="H8" i="15" s="1"/>
  <c r="F7" i="15"/>
  <c r="H7" i="15" s="1"/>
  <c r="F6" i="15"/>
  <c r="F5" i="15"/>
  <c r="F59" i="14"/>
  <c r="J59" i="14" s="1"/>
  <c r="K59" i="14" s="1"/>
  <c r="F58" i="14"/>
  <c r="F57" i="14"/>
  <c r="H57" i="14" s="1"/>
  <c r="F56" i="14"/>
  <c r="H56" i="14" s="1"/>
  <c r="F55" i="14"/>
  <c r="H55" i="14" s="1"/>
  <c r="F54" i="14"/>
  <c r="F53" i="14"/>
  <c r="H53" i="14" s="1"/>
  <c r="F52" i="14"/>
  <c r="H52" i="14" s="1"/>
  <c r="F51" i="14"/>
  <c r="H51" i="14" s="1"/>
  <c r="F50" i="14"/>
  <c r="H50" i="14" s="1"/>
  <c r="F49" i="14"/>
  <c r="H49" i="14" s="1"/>
  <c r="F48" i="14"/>
  <c r="F46" i="14"/>
  <c r="H46" i="14" s="1"/>
  <c r="F45" i="14"/>
  <c r="F44" i="14"/>
  <c r="H44" i="14" s="1"/>
  <c r="F43" i="14"/>
  <c r="H43" i="14" s="1"/>
  <c r="F42" i="14"/>
  <c r="F41" i="14"/>
  <c r="H41" i="14" s="1"/>
  <c r="F40" i="14"/>
  <c r="H40" i="14" s="1"/>
  <c r="F39" i="14"/>
  <c r="H39" i="14" s="1"/>
  <c r="F38" i="14"/>
  <c r="F37" i="14"/>
  <c r="H37" i="14" s="1"/>
  <c r="F36" i="14"/>
  <c r="H36" i="14" s="1"/>
  <c r="F35" i="14"/>
  <c r="H35" i="14" s="1"/>
  <c r="F34" i="14"/>
  <c r="F32" i="14"/>
  <c r="J32" i="14" s="1"/>
  <c r="K32" i="14" s="1"/>
  <c r="F31" i="14"/>
  <c r="J31" i="14" s="1"/>
  <c r="K31" i="14" s="1"/>
  <c r="F30" i="14"/>
  <c r="H30" i="14" s="1"/>
  <c r="J30" i="14" s="1"/>
  <c r="K30" i="14" s="1"/>
  <c r="F29" i="14"/>
  <c r="H29" i="14" s="1"/>
  <c r="J29" i="14" s="1"/>
  <c r="K29" i="14" s="1"/>
  <c r="F28" i="14"/>
  <c r="H28" i="14" s="1"/>
  <c r="J28" i="14" s="1"/>
  <c r="K28" i="14" s="1"/>
  <c r="F27" i="14"/>
  <c r="J27" i="14" s="1"/>
  <c r="K27" i="14" s="1"/>
  <c r="F26" i="14"/>
  <c r="J26" i="14" s="1"/>
  <c r="K26" i="14" s="1"/>
  <c r="F25" i="14"/>
  <c r="F24" i="14"/>
  <c r="H24" i="14" s="1"/>
  <c r="F23" i="14"/>
  <c r="J23" i="14" s="1"/>
  <c r="K23" i="14" s="1"/>
  <c r="F22" i="14"/>
  <c r="J22" i="14" s="1"/>
  <c r="K22" i="14" s="1"/>
  <c r="F21" i="14"/>
  <c r="J21" i="14" s="1"/>
  <c r="K21" i="14" s="1"/>
  <c r="F20" i="14"/>
  <c r="H20" i="14" s="1"/>
  <c r="J20" i="14" s="1"/>
  <c r="K20" i="14" s="1"/>
  <c r="F19" i="14"/>
  <c r="J19" i="14" s="1"/>
  <c r="K19" i="14" s="1"/>
  <c r="F18" i="14"/>
  <c r="J18" i="14" s="1"/>
  <c r="K18" i="14" s="1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59" i="11"/>
  <c r="J59" i="11" s="1"/>
  <c r="K59" i="11" s="1"/>
  <c r="F32" i="11"/>
  <c r="J32" i="11" s="1"/>
  <c r="K32" i="11" s="1"/>
  <c r="F31" i="11"/>
  <c r="J31" i="11" s="1"/>
  <c r="K31" i="11" s="1"/>
  <c r="J30" i="15" l="1"/>
  <c r="K30" i="15" s="1"/>
  <c r="H38" i="14"/>
  <c r="J38" i="14" s="1"/>
  <c r="K38" i="14" s="1"/>
  <c r="H42" i="14"/>
  <c r="J42" i="14" s="1"/>
  <c r="K42" i="14" s="1"/>
  <c r="H48" i="14"/>
  <c r="J48" i="14" s="1"/>
  <c r="K48" i="14" s="1"/>
  <c r="H54" i="14"/>
  <c r="J54" i="14" s="1"/>
  <c r="K54" i="14" s="1"/>
  <c r="J24" i="14"/>
  <c r="K24" i="14" s="1"/>
  <c r="J35" i="14"/>
  <c r="K35" i="14" s="1"/>
  <c r="J37" i="14"/>
  <c r="K37" i="14" s="1"/>
  <c r="J39" i="14"/>
  <c r="K39" i="14" s="1"/>
  <c r="J41" i="14"/>
  <c r="K41" i="14" s="1"/>
  <c r="J43" i="14"/>
  <c r="K43" i="14" s="1"/>
  <c r="J46" i="14"/>
  <c r="K46" i="14" s="1"/>
  <c r="J49" i="14"/>
  <c r="K49" i="14" s="1"/>
  <c r="J51" i="14"/>
  <c r="K51" i="14" s="1"/>
  <c r="J53" i="14"/>
  <c r="K53" i="14" s="1"/>
  <c r="J55" i="14"/>
  <c r="K55" i="14" s="1"/>
  <c r="J57" i="14"/>
  <c r="K57" i="14" s="1"/>
  <c r="J36" i="14"/>
  <c r="K36" i="14" s="1"/>
  <c r="J40" i="14"/>
  <c r="K40" i="14" s="1"/>
  <c r="J44" i="14"/>
  <c r="K44" i="14" s="1"/>
  <c r="J50" i="14"/>
  <c r="K50" i="14" s="1"/>
  <c r="J56" i="14"/>
  <c r="K56" i="14" s="1"/>
  <c r="H25" i="14"/>
  <c r="J25" i="14" s="1"/>
  <c r="K25" i="14" s="1"/>
  <c r="H34" i="14"/>
  <c r="J34" i="14" s="1"/>
  <c r="K34" i="14" s="1"/>
  <c r="H45" i="14"/>
  <c r="J45" i="14" s="1"/>
  <c r="K45" i="14" s="1"/>
  <c r="H58" i="14"/>
  <c r="J58" i="14" s="1"/>
  <c r="K58" i="14" s="1"/>
  <c r="J52" i="14"/>
  <c r="K52" i="14" s="1"/>
  <c r="S74" i="14" s="1"/>
  <c r="H24" i="15"/>
  <c r="J24" i="15" s="1"/>
  <c r="K24" i="15" s="1"/>
  <c r="H5" i="15"/>
  <c r="J5" i="15" s="1"/>
  <c r="J8" i="15"/>
  <c r="K8" i="15" s="1"/>
  <c r="H9" i="15"/>
  <c r="J9" i="15" s="1"/>
  <c r="K9" i="15" s="1"/>
  <c r="J12" i="15"/>
  <c r="K12" i="15" s="1"/>
  <c r="J16" i="15"/>
  <c r="K16" i="15" s="1"/>
  <c r="H17" i="15"/>
  <c r="J17" i="15" s="1"/>
  <c r="K17" i="15" s="1"/>
  <c r="J25" i="15"/>
  <c r="K25" i="15" s="1"/>
  <c r="H34" i="15"/>
  <c r="J34" i="15" s="1"/>
  <c r="K34" i="15" s="1"/>
  <c r="H36" i="15"/>
  <c r="J36" i="15" s="1"/>
  <c r="K36" i="15" s="1"/>
  <c r="H38" i="15"/>
  <c r="J38" i="15" s="1"/>
  <c r="K38" i="15" s="1"/>
  <c r="H40" i="15"/>
  <c r="J40" i="15" s="1"/>
  <c r="K40" i="15" s="1"/>
  <c r="H42" i="15"/>
  <c r="J42" i="15" s="1"/>
  <c r="K42" i="15" s="1"/>
  <c r="H44" i="15"/>
  <c r="J44" i="15" s="1"/>
  <c r="K44" i="15" s="1"/>
  <c r="H45" i="15"/>
  <c r="J45" i="15" s="1"/>
  <c r="K45" i="15" s="1"/>
  <c r="H48" i="15"/>
  <c r="J48" i="15" s="1"/>
  <c r="K48" i="15" s="1"/>
  <c r="H50" i="15"/>
  <c r="J50" i="15" s="1"/>
  <c r="K50" i="15" s="1"/>
  <c r="H53" i="15"/>
  <c r="J53" i="15" s="1"/>
  <c r="K53" i="15" s="1"/>
  <c r="H55" i="15"/>
  <c r="J55" i="15" s="1"/>
  <c r="K55" i="15" s="1"/>
  <c r="H57" i="15"/>
  <c r="J57" i="15" s="1"/>
  <c r="K57" i="15" s="1"/>
  <c r="J10" i="15"/>
  <c r="K10" i="15" s="1"/>
  <c r="J14" i="15"/>
  <c r="H6" i="15"/>
  <c r="J6" i="15" s="1"/>
  <c r="K6" i="15" s="1"/>
  <c r="J13" i="15"/>
  <c r="K13" i="15" s="1"/>
  <c r="J7" i="15"/>
  <c r="K7" i="15" s="1"/>
  <c r="J11" i="15"/>
  <c r="K11" i="15" s="1"/>
  <c r="J15" i="15"/>
  <c r="K15" i="15" s="1"/>
  <c r="J35" i="15"/>
  <c r="K35" i="15" s="1"/>
  <c r="J37" i="15"/>
  <c r="K37" i="15" s="1"/>
  <c r="J39" i="15"/>
  <c r="K39" i="15" s="1"/>
  <c r="J41" i="15"/>
  <c r="K41" i="15" s="1"/>
  <c r="J43" i="15"/>
  <c r="K43" i="15" s="1"/>
  <c r="J46" i="15"/>
  <c r="K46" i="15" s="1"/>
  <c r="J49" i="15"/>
  <c r="K49" i="15" s="1"/>
  <c r="J51" i="15"/>
  <c r="K51" i="15" s="1"/>
  <c r="J52" i="15"/>
  <c r="K52" i="15" s="1"/>
  <c r="J54" i="15"/>
  <c r="K54" i="15" s="1"/>
  <c r="J56" i="15"/>
  <c r="K56" i="15" s="1"/>
  <c r="H7" i="14"/>
  <c r="J7" i="14" s="1"/>
  <c r="K7" i="14" s="1"/>
  <c r="H9" i="14"/>
  <c r="J9" i="14" s="1"/>
  <c r="K9" i="14" s="1"/>
  <c r="H11" i="14"/>
  <c r="J11" i="14" s="1"/>
  <c r="K11" i="14" s="1"/>
  <c r="H13" i="14"/>
  <c r="J13" i="14" s="1"/>
  <c r="K13" i="14" s="1"/>
  <c r="H14" i="14"/>
  <c r="J14" i="14" s="1"/>
  <c r="H15" i="14"/>
  <c r="J15" i="14" s="1"/>
  <c r="K15" i="14" s="1"/>
  <c r="H16" i="14"/>
  <c r="J16" i="14" s="1"/>
  <c r="K16" i="14" s="1"/>
  <c r="H17" i="14"/>
  <c r="J17" i="14" s="1"/>
  <c r="K17" i="14" s="1"/>
  <c r="H5" i="14"/>
  <c r="J5" i="14" s="1"/>
  <c r="H6" i="14"/>
  <c r="J6" i="14" s="1"/>
  <c r="K6" i="14" s="1"/>
  <c r="H8" i="14"/>
  <c r="J8" i="14" s="1"/>
  <c r="K8" i="14" s="1"/>
  <c r="H10" i="14"/>
  <c r="J10" i="14" s="1"/>
  <c r="K10" i="14" s="1"/>
  <c r="H12" i="14"/>
  <c r="J12" i="14" s="1"/>
  <c r="K12" i="14" s="1"/>
  <c r="F58" i="11"/>
  <c r="F57" i="11"/>
  <c r="F56" i="11"/>
  <c r="F55" i="11"/>
  <c r="F54" i="11"/>
  <c r="F53" i="11"/>
  <c r="F52" i="11"/>
  <c r="F51" i="11"/>
  <c r="F50" i="11"/>
  <c r="F15" i="11"/>
  <c r="F49" i="11"/>
  <c r="F48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14" i="11"/>
  <c r="F13" i="11"/>
  <c r="F12" i="11"/>
  <c r="F11" i="11"/>
  <c r="F10" i="11"/>
  <c r="F9" i="11"/>
  <c r="F8" i="11"/>
  <c r="F7" i="11"/>
  <c r="F6" i="11"/>
  <c r="F5" i="11"/>
  <c r="H5" i="11" s="1"/>
  <c r="F30" i="11"/>
  <c r="F29" i="11"/>
  <c r="F28" i="11"/>
  <c r="F27" i="11"/>
  <c r="J27" i="11" s="1"/>
  <c r="K27" i="11" s="1"/>
  <c r="F26" i="11"/>
  <c r="J26" i="11" s="1"/>
  <c r="K26" i="11" s="1"/>
  <c r="F25" i="11"/>
  <c r="H25" i="11" s="1"/>
  <c r="J25" i="11" s="1"/>
  <c r="K25" i="11" s="1"/>
  <c r="F24" i="11"/>
  <c r="H24" i="11" s="1"/>
  <c r="J24" i="11" s="1"/>
  <c r="K24" i="11" s="1"/>
  <c r="F23" i="11"/>
  <c r="J23" i="11" s="1"/>
  <c r="K23" i="11" s="1"/>
  <c r="F22" i="11"/>
  <c r="J22" i="11" s="1"/>
  <c r="K22" i="11" s="1"/>
  <c r="F21" i="11"/>
  <c r="J21" i="11" s="1"/>
  <c r="K21" i="11" s="1"/>
  <c r="F20" i="11"/>
  <c r="H20" i="11" s="1"/>
  <c r="F19" i="11"/>
  <c r="J19" i="11" s="1"/>
  <c r="K19" i="11" s="1"/>
  <c r="F18" i="11"/>
  <c r="J18" i="11" s="1"/>
  <c r="K18" i="11" s="1"/>
  <c r="F17" i="11"/>
  <c r="F16" i="11"/>
  <c r="H16" i="11" s="1"/>
  <c r="J16" i="11" s="1"/>
  <c r="R73" i="15" l="1"/>
  <c r="R48" i="15"/>
  <c r="S48" i="14"/>
  <c r="R33" i="15"/>
  <c r="T33" i="14"/>
  <c r="J74" i="15"/>
  <c r="K5" i="15"/>
  <c r="K5" i="14"/>
  <c r="J75" i="14"/>
  <c r="K16" i="11"/>
  <c r="H29" i="11"/>
  <c r="J29" i="11" s="1"/>
  <c r="K29" i="11" s="1"/>
  <c r="H9" i="11"/>
  <c r="J9" i="11" s="1"/>
  <c r="K9" i="11" s="1"/>
  <c r="H11" i="11"/>
  <c r="J11" i="11" s="1"/>
  <c r="K11" i="11" s="1"/>
  <c r="H13" i="11"/>
  <c r="J13" i="11" s="1"/>
  <c r="K13" i="11" s="1"/>
  <c r="H36" i="11"/>
  <c r="J36" i="11" s="1"/>
  <c r="K36" i="11" s="1"/>
  <c r="H40" i="11"/>
  <c r="J40" i="11" s="1"/>
  <c r="K40" i="11" s="1"/>
  <c r="H44" i="11"/>
  <c r="J44" i="11" s="1"/>
  <c r="K44" i="11" s="1"/>
  <c r="H15" i="11"/>
  <c r="J15" i="11" s="1"/>
  <c r="K15" i="11" s="1"/>
  <c r="H51" i="11"/>
  <c r="J51" i="11" s="1"/>
  <c r="K51" i="11" s="1"/>
  <c r="H55" i="11"/>
  <c r="J55" i="11" s="1"/>
  <c r="K55" i="11" s="1"/>
  <c r="H57" i="11"/>
  <c r="J57" i="11" s="1"/>
  <c r="K57" i="11" s="1"/>
  <c r="H17" i="11"/>
  <c r="J17" i="11" s="1"/>
  <c r="J20" i="11"/>
  <c r="K20" i="11" s="1"/>
  <c r="J5" i="11"/>
  <c r="H7" i="11"/>
  <c r="J7" i="11" s="1"/>
  <c r="K7" i="11" s="1"/>
  <c r="H34" i="11"/>
  <c r="J34" i="11" s="1"/>
  <c r="K34" i="11" s="1"/>
  <c r="H38" i="11"/>
  <c r="J38" i="11" s="1"/>
  <c r="K38" i="11" s="1"/>
  <c r="H42" i="11"/>
  <c r="J42" i="11" s="1"/>
  <c r="K42" i="11" s="1"/>
  <c r="H45" i="11"/>
  <c r="J45" i="11" s="1"/>
  <c r="K45" i="11" s="1"/>
  <c r="H48" i="11"/>
  <c r="J48" i="11" s="1"/>
  <c r="K48" i="11" s="1"/>
  <c r="H53" i="11"/>
  <c r="J53" i="11" s="1"/>
  <c r="K53" i="11" s="1"/>
  <c r="H28" i="11"/>
  <c r="J28" i="11" s="1"/>
  <c r="K28" i="11" s="1"/>
  <c r="H30" i="11"/>
  <c r="J30" i="11" s="1"/>
  <c r="K30" i="11" s="1"/>
  <c r="H6" i="11"/>
  <c r="J6" i="11" s="1"/>
  <c r="K6" i="11" s="1"/>
  <c r="H8" i="11"/>
  <c r="J8" i="11" s="1"/>
  <c r="K8" i="11" s="1"/>
  <c r="H10" i="11"/>
  <c r="J10" i="11" s="1"/>
  <c r="K10" i="11" s="1"/>
  <c r="H12" i="11"/>
  <c r="J12" i="11" s="1"/>
  <c r="K12" i="11" s="1"/>
  <c r="H14" i="11"/>
  <c r="J14" i="11" s="1"/>
  <c r="H35" i="11"/>
  <c r="J35" i="11" s="1"/>
  <c r="K35" i="11" s="1"/>
  <c r="H37" i="11"/>
  <c r="J37" i="11" s="1"/>
  <c r="K37" i="11" s="1"/>
  <c r="H39" i="11"/>
  <c r="J39" i="11" s="1"/>
  <c r="K39" i="11" s="1"/>
  <c r="H41" i="11"/>
  <c r="J41" i="11" s="1"/>
  <c r="K41" i="11" s="1"/>
  <c r="H43" i="11"/>
  <c r="J43" i="11" s="1"/>
  <c r="K43" i="11" s="1"/>
  <c r="H46" i="11"/>
  <c r="J46" i="11" s="1"/>
  <c r="K46" i="11" s="1"/>
  <c r="H49" i="11"/>
  <c r="J49" i="11" s="1"/>
  <c r="K49" i="11" s="1"/>
  <c r="H50" i="11"/>
  <c r="J50" i="11" s="1"/>
  <c r="K50" i="11" s="1"/>
  <c r="H52" i="11"/>
  <c r="J52" i="11" s="1"/>
  <c r="K52" i="11" s="1"/>
  <c r="H54" i="11"/>
  <c r="J54" i="11" s="1"/>
  <c r="K54" i="11" s="1"/>
  <c r="H56" i="11"/>
  <c r="J56" i="11" s="1"/>
  <c r="K56" i="11" s="1"/>
  <c r="H58" i="11"/>
  <c r="J58" i="11" s="1"/>
  <c r="K58" i="11" s="1"/>
  <c r="R48" i="11" l="1"/>
  <c r="K74" i="15"/>
  <c r="H77" i="15" s="1"/>
  <c r="R15" i="15"/>
  <c r="K75" i="14"/>
  <c r="H77" i="14" s="1"/>
  <c r="S15" i="14"/>
  <c r="N70" i="11"/>
  <c r="N48" i="11"/>
  <c r="N32" i="11"/>
  <c r="N34" i="11" s="1"/>
  <c r="K5" i="11"/>
  <c r="J75" i="11"/>
  <c r="K17" i="11"/>
  <c r="N15" i="11" l="1"/>
  <c r="R15" i="11"/>
  <c r="R33" i="11"/>
  <c r="H76" i="15"/>
  <c r="H78" i="14"/>
  <c r="H79" i="14" s="1"/>
  <c r="K75" i="11"/>
  <c r="H78" i="15"/>
  <c r="H79" i="15"/>
  <c r="H80" i="14" l="1"/>
  <c r="H78" i="11"/>
  <c r="H77" i="11"/>
  <c r="H79" i="11" l="1"/>
  <c r="H80" i="11"/>
</calcChain>
</file>

<file path=xl/sharedStrings.xml><?xml version="1.0" encoding="utf-8"?>
<sst xmlns="http://schemas.openxmlformats.org/spreadsheetml/2006/main" count="402" uniqueCount="114">
  <si>
    <t>Phạm Hữu Lộc</t>
  </si>
  <si>
    <t>Nguyễn Thanh Lâm</t>
  </si>
  <si>
    <t>Nguyễn Văn Chiến</t>
  </si>
  <si>
    <t>Nguyễn Thị Hoa</t>
  </si>
  <si>
    <t>Nguyễn Văn Tấn</t>
  </si>
  <si>
    <t>Nguyễn Thị Kim Dung</t>
  </si>
  <si>
    <t>Nguyễn Chí Nhân</t>
  </si>
  <si>
    <t>Lê Quang Liêm</t>
  </si>
  <si>
    <t>Lâm Viết Dũng</t>
  </si>
  <si>
    <t>Võ Thị Xuân Thơ</t>
  </si>
  <si>
    <t>Phạm Hữu Tấn</t>
  </si>
  <si>
    <t>Nguyễn Ngọc Trang</t>
  </si>
  <si>
    <t>TT</t>
  </si>
  <si>
    <t>Họ tên</t>
  </si>
  <si>
    <t>6=3*5</t>
  </si>
  <si>
    <t>8=(3+4+6)*7</t>
  </si>
  <si>
    <t>10 = 8*9</t>
  </si>
  <si>
    <t>11=10*1%</t>
  </si>
  <si>
    <t>Trương Thị Hồng</t>
  </si>
  <si>
    <t>Nguyễn Yến Nhi</t>
  </si>
  <si>
    <t>Nguyễn Văn Chì</t>
  </si>
  <si>
    <t>CỘNG HÒA XÃ HỘI CHỦ NGHĨA VIỆT NAM
Độc lập - Tự do - Hạnh phúc</t>
  </si>
  <si>
    <t>TỔNG CỘNG:</t>
  </si>
  <si>
    <t>Trịnh Hoàng Hiệp</t>
  </si>
  <si>
    <t>Đinh Văn Đệ</t>
  </si>
  <si>
    <t>Trần Kim Thu Liễu</t>
  </si>
  <si>
    <t>Trần Hồng Thu</t>
  </si>
  <si>
    <t>Đặng Thị Nhật Minh</t>
  </si>
  <si>
    <t>Nguyễn Thị Huyền Nga</t>
  </si>
  <si>
    <t>Phạm Thị Thu Nga</t>
  </si>
  <si>
    <t>Đỗ Thị Thơm</t>
  </si>
  <si>
    <t>Nguyễn Thanh Tú</t>
  </si>
  <si>
    <t>Đỗ Tuấn Việt</t>
  </si>
  <si>
    <t>Nguyễn Tiến Nhân</t>
  </si>
  <si>
    <t>Nguyễn Vân Giang</t>
  </si>
  <si>
    <t>Nguyễn Văn Dũng</t>
  </si>
  <si>
    <t>Nguyễn Văn Yên</t>
  </si>
  <si>
    <t>Võ Đắc Thịnh</t>
  </si>
  <si>
    <t>Huỳnh Ngọc Mai</t>
  </si>
  <si>
    <t>Đỗ Thị Phương Khanh</t>
  </si>
  <si>
    <t>Nguyễn Cao Phong</t>
  </si>
  <si>
    <t>Nguyễn Vũ Xuân Thì</t>
  </si>
  <si>
    <t>Phạm Nguyễn Đức Trung</t>
  </si>
  <si>
    <t>Chung Trần Thế Vinh</t>
  </si>
  <si>
    <t>Phạm Minh Nghĩa</t>
  </si>
  <si>
    <t>Võ Minh Quang</t>
  </si>
  <si>
    <t>Châu Văn Bảo</t>
  </si>
  <si>
    <t>Nguyễn Thị Nhuận</t>
  </si>
  <si>
    <t>Lê Thị Mai Hường</t>
  </si>
  <si>
    <t>Võ Minh Phương</t>
  </si>
  <si>
    <t>Hoàng Ngọc Cảnh</t>
  </si>
  <si>
    <t>Nguyễn Tất Thắng</t>
  </si>
  <si>
    <t>Nguyễn Ngọc Hiệp</t>
  </si>
  <si>
    <t>Hồ Minh Lợi</t>
  </si>
  <si>
    <t>Nguyễn Hữu Thiện</t>
  </si>
  <si>
    <t>Phan Đức Long</t>
  </si>
  <si>
    <t>Hoàng Trọng Sơn</t>
  </si>
  <si>
    <t>Lê Đình Hoà</t>
  </si>
  <si>
    <t>Nguyễn Công Trực</t>
  </si>
  <si>
    <t>Đặng Thị Vân</t>
  </si>
  <si>
    <t>Phạm Hồ Hải Đạm</t>
  </si>
  <si>
    <t>Châu Hữu Khánh</t>
  </si>
  <si>
    <t>Trần Tuấn Thanh</t>
  </si>
  <si>
    <t>Lê Nguyễn Anh Tuấn</t>
  </si>
  <si>
    <t>Nguyễn Văn Thiệu Qui</t>
  </si>
  <si>
    <t>Học sinh - Sinh viên</t>
  </si>
  <si>
    <t>- 04 Chi bộ 1, 2, 3, và chi bộ Sinh viên trích lại 30% tiền thu đảng phí:</t>
  </si>
  <si>
    <t>- Đảng bộ trường trích lại 70% tổng số tiền thu đảng phí của các chi bộ:</t>
  </si>
  <si>
    <t>- 04 Chi bộ 1, 2, 3, và chi bộ Sinh viên nộp lên đảng bộ trường 70%:</t>
  </si>
  <si>
    <t>PC
CV</t>
  </si>
  <si>
    <t>PC
VK</t>
  </si>
  <si>
    <t>Phụ cấp 
TNNG</t>
  </si>
  <si>
    <t>Tổng
lương</t>
  </si>
  <si>
    <t>Đảng 
phí 1%</t>
  </si>
  <si>
    <t xml:space="preserve">HS
lương </t>
  </si>
  <si>
    <t>Lưu Hoàng Hải Yến</t>
  </si>
  <si>
    <t>Trần Quốc Định</t>
  </si>
  <si>
    <t>Truy thu</t>
  </si>
  <si>
    <t>- Đảng bộ trường nộp 30% tiền thu đảng phí các chi bộ cho đảng ủy SGD&amp;ĐT:</t>
  </si>
  <si>
    <t>đồng</t>
  </si>
  <si>
    <t>Lương 
cơ bản</t>
  </si>
  <si>
    <t>Nguyễn Duy Linh</t>
  </si>
  <si>
    <t xml:space="preserve">T/M BCH ĐẢNG BỘ </t>
  </si>
  <si>
    <t>BÍ THƯ</t>
  </si>
  <si>
    <t>NGƯỜI LẬP BÁO CÁO</t>
  </si>
  <si>
    <t>Đinh Hồng Minh</t>
  </si>
  <si>
    <t>Nguyễn Anh Vũ</t>
  </si>
  <si>
    <r>
      <t>Trần</t>
    </r>
    <r>
      <rPr>
        <sz val="12"/>
        <color rgb="FFFF0000"/>
        <rFont val="Times New Roman"/>
        <family val="1"/>
      </rPr>
      <t xml:space="preserve"> </t>
    </r>
    <r>
      <rPr>
        <sz val="12"/>
        <rFont val="Times New Roman"/>
        <family val="1"/>
      </rPr>
      <t>Hồng Thu</t>
    </r>
  </si>
  <si>
    <t>Nguyễn Trung Dũng</t>
  </si>
  <si>
    <t>Nguyễn Thị Kim Anh</t>
  </si>
  <si>
    <t>ĐẢNG BỘ TRƯỜNG CAO ĐẲNG LÝ TỰ TRỌNG
THÀNH PHỐ HỒ CHÍ MINH
*</t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</si>
  <si>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01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</si>
  <si>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02 năm 2019</t>
    </r>
  </si>
  <si>
    <r>
      <rPr>
        <b/>
        <sz val="16"/>
        <color theme="1"/>
        <rFont val="Times New Roman"/>
        <family val="1"/>
      </rPr>
      <t>BẢNG TỔNG HỢP</t>
    </r>
    <r>
      <rPr>
        <sz val="15"/>
        <color theme="1"/>
        <rFont val="Times New Roman"/>
        <family val="1"/>
      </rPr>
      <t xml:space="preserve">
các khoản thu nhập dùng để tính đóng đảng phí tháng 3 năm 2019</t>
    </r>
  </si>
  <si>
    <t>TỔNG</t>
  </si>
  <si>
    <t>NGHỈ HỘ SẢN</t>
  </si>
  <si>
    <t>tổng</t>
  </si>
  <si>
    <t>Thái Thị My Sa</t>
  </si>
  <si>
    <t>nghỉ hộ sản 50%</t>
  </si>
  <si>
    <t>hộ sản</t>
  </si>
  <si>
    <t>Quách Minh Thử</t>
  </si>
  <si>
    <t>tông</t>
  </si>
  <si>
    <t>Nguyễn Thị Nhung</t>
  </si>
  <si>
    <t>Hồ Văn Quân</t>
  </si>
  <si>
    <t>Lương Công Ri</t>
  </si>
  <si>
    <t>Văn Công Dư</t>
  </si>
  <si>
    <t>Trần Thị Thu Hà</t>
  </si>
  <si>
    <t>TP.Hồ Chí Minh, ngày 8  tháng 4 năm 2019</t>
  </si>
  <si>
    <t>DANH SÁCH ĐẢNG VIÊN QUÝ II NĂM 2019</t>
  </si>
  <si>
    <t>Chi bộ</t>
  </si>
  <si>
    <t>CHI BỘ 1
(11 đảng viên)</t>
  </si>
  <si>
    <t>CHI BỘ 2
(18 đảng viên)</t>
  </si>
  <si>
    <t>CHI BỘ 3
(15 đảng viên)</t>
  </si>
  <si>
    <t>CHI BỘ SINH VIÊN
(27 đảng viên)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</si>
</sst>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  <numFmt numFmtId="166" formatCode="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5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2"/>
      <color rgb="FFFF0000"/>
      <name val="Times New Roman"/>
      <family val="1"/>
    </font>
    <font>
      <b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</cellStyleXfs>
  <cellXfs count="120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vertical="top"/>
    </xf>
    <xf numFmtId="0" fontId="8" fillId="0" borderId="0" xfId="0" applyFont="1"/>
    <xf numFmtId="0" fontId="8" fillId="0" borderId="0" xfId="0" applyFont="1" applyAlignment="1">
      <alignment horizontal="center"/>
    </xf>
    <xf numFmtId="164" fontId="8" fillId="0" borderId="0" xfId="0" applyNumberFormat="1" applyFont="1"/>
    <xf numFmtId="43" fontId="8" fillId="0" borderId="0" xfId="0" applyNumberFormat="1" applyFont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quotePrefix="1" applyFont="1" applyBorder="1" applyAlignment="1">
      <alignment horizontal="center"/>
    </xf>
    <xf numFmtId="164" fontId="8" fillId="0" borderId="0" xfId="0" applyNumberFormat="1" applyFont="1" applyBorder="1"/>
    <xf numFmtId="9" fontId="8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2" fillId="0" borderId="0" xfId="0" applyFont="1"/>
    <xf numFmtId="0" fontId="2" fillId="0" borderId="0" xfId="0" applyFont="1" applyFill="1"/>
    <xf numFmtId="0" fontId="2" fillId="0" borderId="0" xfId="0" applyFont="1" applyBorder="1"/>
    <xf numFmtId="0" fontId="2" fillId="0" borderId="0" xfId="0" applyFont="1" applyAlignment="1">
      <alignment horizontal="center"/>
    </xf>
    <xf numFmtId="164" fontId="9" fillId="0" borderId="0" xfId="0" applyNumberFormat="1" applyFont="1"/>
    <xf numFmtId="164" fontId="9" fillId="0" borderId="0" xfId="0" applyNumberFormat="1" applyFont="1" applyAlignment="1"/>
    <xf numFmtId="0" fontId="8" fillId="0" borderId="0" xfId="0" applyFont="1" applyAlignment="1">
      <alignment horizontal="left"/>
    </xf>
    <xf numFmtId="164" fontId="2" fillId="0" borderId="0" xfId="0" applyNumberFormat="1" applyFont="1"/>
    <xf numFmtId="0" fontId="9" fillId="0" borderId="0" xfId="0" applyFont="1" applyAlignment="1">
      <alignment horizontal="center"/>
    </xf>
    <xf numFmtId="0" fontId="0" fillId="0" borderId="0" xfId="0" applyAlignment="1">
      <alignment vertical="center"/>
    </xf>
    <xf numFmtId="0" fontId="9" fillId="0" borderId="0" xfId="0" applyFont="1" applyAlignment="1"/>
    <xf numFmtId="0" fontId="13" fillId="0" borderId="0" xfId="0" applyFont="1" applyAlignment="1"/>
    <xf numFmtId="0" fontId="12" fillId="0" borderId="0" xfId="0" applyFont="1" applyAlignment="1"/>
    <xf numFmtId="0" fontId="14" fillId="0" borderId="0" xfId="0" applyFont="1" applyAlignment="1"/>
    <xf numFmtId="0" fontId="2" fillId="2" borderId="0" xfId="0" applyFont="1" applyFill="1"/>
    <xf numFmtId="0" fontId="15" fillId="0" borderId="0" xfId="0" applyFont="1"/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0" fillId="2" borderId="0" xfId="0" applyFill="1"/>
    <xf numFmtId="0" fontId="3" fillId="2" borderId="0" xfId="0" applyFont="1" applyFill="1" applyAlignment="1">
      <alignment vertical="top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8" fillId="2" borderId="1" xfId="1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right" vertical="center"/>
    </xf>
    <xf numFmtId="9" fontId="8" fillId="2" borderId="1" xfId="3" applyFont="1" applyFill="1" applyBorder="1" applyAlignment="1">
      <alignment horizontal="right" vertical="center"/>
    </xf>
    <xf numFmtId="9" fontId="8" fillId="2" borderId="1" xfId="0" applyNumberFormat="1" applyFont="1" applyFill="1" applyBorder="1" applyAlignment="1">
      <alignment horizontal="right" vertical="center"/>
    </xf>
    <xf numFmtId="166" fontId="8" fillId="2" borderId="1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horizontal="right" vertical="center"/>
    </xf>
    <xf numFmtId="9" fontId="8" fillId="2" borderId="1" xfId="2" applyFont="1" applyFill="1" applyBorder="1" applyAlignment="1">
      <alignment horizontal="right" vertical="center"/>
    </xf>
    <xf numFmtId="2" fontId="8" fillId="2" borderId="1" xfId="0" applyNumberFormat="1" applyFont="1" applyFill="1" applyBorder="1" applyAlignment="1">
      <alignment horizontal="right" vertical="center"/>
    </xf>
    <xf numFmtId="164" fontId="4" fillId="2" borderId="0" xfId="0" applyNumberFormat="1" applyFont="1" applyFill="1" applyAlignment="1">
      <alignment vertical="center"/>
    </xf>
    <xf numFmtId="2" fontId="8" fillId="2" borderId="1" xfId="1" applyNumberFormat="1" applyFont="1" applyFill="1" applyBorder="1" applyAlignment="1">
      <alignment horizontal="right" vertical="center"/>
    </xf>
    <xf numFmtId="43" fontId="8" fillId="2" borderId="1" xfId="1" applyFont="1" applyFill="1" applyBorder="1" applyAlignment="1">
      <alignment horizontal="right" vertical="center"/>
    </xf>
    <xf numFmtId="9" fontId="8" fillId="2" borderId="1" xfId="1" applyNumberFormat="1" applyFont="1" applyFill="1" applyBorder="1" applyAlignment="1">
      <alignment horizontal="right" vertical="center"/>
    </xf>
    <xf numFmtId="165" fontId="8" fillId="2" borderId="1" xfId="1" applyNumberFormat="1" applyFont="1" applyFill="1" applyBorder="1" applyAlignment="1">
      <alignment horizontal="right" vertical="center"/>
    </xf>
    <xf numFmtId="14" fontId="2" fillId="2" borderId="0" xfId="0" applyNumberFormat="1" applyFont="1" applyFill="1"/>
    <xf numFmtId="0" fontId="8" fillId="2" borderId="1" xfId="1" applyNumberFormat="1" applyFont="1" applyFill="1" applyBorder="1" applyAlignment="1">
      <alignment horizontal="right" vertical="center"/>
    </xf>
    <xf numFmtId="164" fontId="2" fillId="2" borderId="0" xfId="0" applyNumberFormat="1" applyFont="1" applyFill="1"/>
    <xf numFmtId="0" fontId="8" fillId="2" borderId="6" xfId="0" applyFont="1" applyFill="1" applyBorder="1" applyAlignment="1">
      <alignment horizontal="left" vertical="center"/>
    </xf>
    <xf numFmtId="0" fontId="15" fillId="2" borderId="0" xfId="0" applyFont="1" applyFill="1"/>
    <xf numFmtId="164" fontId="8" fillId="2" borderId="8" xfId="1" applyNumberFormat="1" applyFont="1" applyFill="1" applyBorder="1" applyAlignment="1">
      <alignment horizontal="right" vertical="center"/>
    </xf>
    <xf numFmtId="164" fontId="8" fillId="2" borderId="1" xfId="1" applyNumberFormat="1" applyFont="1" applyFill="1" applyBorder="1" applyAlignment="1">
      <alignment vertical="center"/>
    </xf>
    <xf numFmtId="164" fontId="9" fillId="2" borderId="1" xfId="0" applyNumberFormat="1" applyFont="1" applyFill="1" applyBorder="1" applyAlignment="1">
      <alignment vertical="center"/>
    </xf>
    <xf numFmtId="0" fontId="8" fillId="2" borderId="0" xfId="0" applyFont="1" applyFill="1"/>
    <xf numFmtId="2" fontId="8" fillId="2" borderId="7" xfId="1" applyNumberFormat="1" applyFont="1" applyFill="1" applyBorder="1" applyAlignment="1">
      <alignment horizontal="center" vertical="center"/>
    </xf>
    <xf numFmtId="2" fontId="8" fillId="2" borderId="8" xfId="1" applyNumberFormat="1" applyFont="1" applyFill="1" applyBorder="1" applyAlignment="1">
      <alignment horizontal="center" vertical="center"/>
    </xf>
    <xf numFmtId="2" fontId="8" fillId="2" borderId="9" xfId="1" applyNumberFormat="1" applyFont="1" applyFill="1" applyBorder="1" applyAlignment="1">
      <alignment horizontal="center" vertical="center"/>
    </xf>
    <xf numFmtId="2" fontId="8" fillId="2" borderId="10" xfId="1" applyNumberFormat="1" applyFont="1" applyFill="1" applyBorder="1" applyAlignment="1">
      <alignment horizontal="center" vertical="center"/>
    </xf>
    <xf numFmtId="2" fontId="8" fillId="2" borderId="0" xfId="1" applyNumberFormat="1" applyFont="1" applyFill="1" applyBorder="1" applyAlignment="1">
      <alignment horizontal="center" vertical="center"/>
    </xf>
    <xf numFmtId="2" fontId="8" fillId="2" borderId="11" xfId="1" applyNumberFormat="1" applyFont="1" applyFill="1" applyBorder="1" applyAlignment="1">
      <alignment horizontal="center" vertical="center"/>
    </xf>
    <xf numFmtId="2" fontId="8" fillId="2" borderId="12" xfId="1" applyNumberFormat="1" applyFont="1" applyFill="1" applyBorder="1" applyAlignment="1">
      <alignment horizontal="center" vertical="center"/>
    </xf>
    <xf numFmtId="2" fontId="8" fillId="2" borderId="4" xfId="1" applyNumberFormat="1" applyFont="1" applyFill="1" applyBorder="1" applyAlignment="1">
      <alignment horizontal="center" vertical="center"/>
    </xf>
    <xf numFmtId="2" fontId="8" fillId="2" borderId="13" xfId="1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8" fillId="0" borderId="0" xfId="0" quotePrefix="1" applyFont="1" applyAlignment="1">
      <alignment horizontal="left" vertical="center"/>
    </xf>
    <xf numFmtId="164" fontId="9" fillId="2" borderId="2" xfId="1" applyNumberFormat="1" applyFont="1" applyFill="1" applyBorder="1" applyAlignment="1">
      <alignment horizontal="center" vertical="center"/>
    </xf>
    <xf numFmtId="164" fontId="9" fillId="2" borderId="5" xfId="1" applyNumberFormat="1" applyFont="1" applyFill="1" applyBorder="1" applyAlignment="1">
      <alignment horizontal="center" vertical="center"/>
    </xf>
    <xf numFmtId="164" fontId="9" fillId="2" borderId="3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center" vertical="top"/>
    </xf>
    <xf numFmtId="0" fontId="5" fillId="2" borderId="4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6" fillId="2" borderId="4" xfId="0" applyFont="1" applyFill="1" applyBorder="1" applyAlignment="1">
      <alignment horizontal="center" vertical="center" wrapText="1"/>
    </xf>
    <xf numFmtId="0" fontId="8" fillId="3" borderId="1" xfId="1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left" vertical="center"/>
    </xf>
    <xf numFmtId="3" fontId="8" fillId="3" borderId="6" xfId="1" applyNumberFormat="1" applyFont="1" applyFill="1" applyBorder="1" applyAlignment="1">
      <alignment horizontal="center" vertical="center"/>
    </xf>
    <xf numFmtId="3" fontId="8" fillId="3" borderId="15" xfId="1" applyNumberFormat="1" applyFont="1" applyFill="1" applyBorder="1" applyAlignment="1">
      <alignment horizontal="center" vertical="center"/>
    </xf>
    <xf numFmtId="0" fontId="8" fillId="4" borderId="1" xfId="1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left" vertical="center"/>
    </xf>
    <xf numFmtId="3" fontId="8" fillId="4" borderId="6" xfId="1" applyNumberFormat="1" applyFont="1" applyFill="1" applyBorder="1" applyAlignment="1">
      <alignment horizontal="center" vertical="center"/>
    </xf>
    <xf numFmtId="3" fontId="8" fillId="4" borderId="15" xfId="1" applyNumberFormat="1" applyFont="1" applyFill="1" applyBorder="1" applyAlignment="1">
      <alignment horizontal="center" vertical="center"/>
    </xf>
    <xf numFmtId="0" fontId="8" fillId="5" borderId="1" xfId="1" applyNumberFormat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left" vertical="center"/>
    </xf>
    <xf numFmtId="3" fontId="8" fillId="5" borderId="6" xfId="1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left" vertical="center"/>
    </xf>
    <xf numFmtId="3" fontId="8" fillId="5" borderId="15" xfId="1" applyNumberFormat="1" applyFont="1" applyFill="1" applyBorder="1" applyAlignment="1">
      <alignment horizontal="center" vertical="center"/>
    </xf>
    <xf numFmtId="0" fontId="8" fillId="6" borderId="1" xfId="1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left" vertical="center"/>
    </xf>
    <xf numFmtId="3" fontId="8" fillId="6" borderId="6" xfId="1" applyNumberFormat="1" applyFont="1" applyFill="1" applyBorder="1" applyAlignment="1">
      <alignment horizontal="center" vertical="center"/>
    </xf>
    <xf numFmtId="3" fontId="8" fillId="6" borderId="15" xfId="1" applyNumberFormat="1" applyFont="1" applyFill="1" applyBorder="1" applyAlignment="1">
      <alignment horizontal="center" vertical="center"/>
    </xf>
    <xf numFmtId="3" fontId="8" fillId="3" borderId="14" xfId="1" applyNumberFormat="1" applyFont="1" applyFill="1" applyBorder="1" applyAlignment="1">
      <alignment horizontal="center" vertical="center" wrapText="1"/>
    </xf>
    <xf numFmtId="3" fontId="8" fillId="4" borderId="14" xfId="1" applyNumberFormat="1" applyFont="1" applyFill="1" applyBorder="1" applyAlignment="1">
      <alignment horizontal="center" vertical="center" wrapText="1"/>
    </xf>
    <xf numFmtId="3" fontId="8" fillId="5" borderId="14" xfId="1" applyNumberFormat="1" applyFont="1" applyFill="1" applyBorder="1" applyAlignment="1">
      <alignment horizontal="center" vertical="center" wrapText="1"/>
    </xf>
    <xf numFmtId="3" fontId="8" fillId="6" borderId="14" xfId="1" applyNumberFormat="1" applyFont="1" applyFill="1" applyBorder="1" applyAlignment="1">
      <alignment horizontal="center" vertical="center" wrapText="1"/>
    </xf>
  </cellXfs>
  <cellStyles count="5">
    <cellStyle name="Comma" xfId="1" builtinId="3"/>
    <cellStyle name="Normal" xfId="0" builtinId="0"/>
    <cellStyle name="Normal 2" xfId="4"/>
    <cellStyle name="Percent" xfId="2" builtin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70521" y="468406"/>
          <a:ext cx="2024903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612403</xdr:colOff>
      <xdr:row>0</xdr:row>
      <xdr:rowOff>468406</xdr:rowOff>
    </xdr:from>
    <xdr:to>
      <xdr:col>9</xdr:col>
      <xdr:colOff>821953</xdr:colOff>
      <xdr:row>0</xdr:row>
      <xdr:rowOff>468406</xdr:rowOff>
    </xdr:to>
    <xdr:cxnSp macro="">
      <xdr:nvCxnSpPr>
        <xdr:cNvPr id="3" name="Straight Connector 2"/>
        <xdr:cNvCxnSpPr/>
      </xdr:nvCxnSpPr>
      <xdr:spPr>
        <a:xfrm>
          <a:off x="6165478" y="468406"/>
          <a:ext cx="202882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10"/>
  <sheetViews>
    <sheetView zoomScale="85" zoomScaleNormal="85" workbookViewId="0">
      <pane ySplit="4" topLeftCell="A41" activePane="bottomLeft" state="frozen"/>
      <selection pane="bottomLeft" activeCell="B66" sqref="B66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2" width="0" hidden="1" customWidth="1"/>
    <col min="13" max="13" width="11.28515625" hidden="1" customWidth="1"/>
    <col min="14" max="14" width="13" hidden="1" customWidth="1"/>
    <col min="15" max="16" width="0" hidden="1" customWidth="1"/>
    <col min="18" max="18" width="14.140625" customWidth="1"/>
  </cols>
  <sheetData>
    <row r="1" spans="1:18" s="2" customFormat="1" ht="55.5" customHeight="1" x14ac:dyDescent="0.25">
      <c r="A1" s="87" t="s">
        <v>90</v>
      </c>
      <c r="B1" s="88"/>
      <c r="C1" s="88"/>
      <c r="D1" s="88"/>
      <c r="E1" s="88"/>
      <c r="F1" s="88"/>
      <c r="G1" s="87" t="s">
        <v>21</v>
      </c>
      <c r="H1" s="88"/>
      <c r="I1" s="88"/>
      <c r="J1" s="88"/>
      <c r="K1" s="88"/>
      <c r="L1" s="38"/>
      <c r="M1" s="38"/>
      <c r="N1" s="38"/>
      <c r="O1" s="38"/>
    </row>
    <row r="2" spans="1:18" ht="59.25" customHeight="1" x14ac:dyDescent="0.25">
      <c r="A2" s="89" t="s">
        <v>91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37"/>
      <c r="M2" s="37"/>
      <c r="N2" s="37"/>
      <c r="O2" s="37"/>
    </row>
    <row r="3" spans="1:18" s="14" customFormat="1" ht="42" customHeight="1" x14ac:dyDescent="0.25">
      <c r="A3" s="39" t="s">
        <v>12</v>
      </c>
      <c r="B3" s="39" t="s">
        <v>13</v>
      </c>
      <c r="C3" s="40" t="s">
        <v>74</v>
      </c>
      <c r="D3" s="40" t="s">
        <v>69</v>
      </c>
      <c r="E3" s="91" t="s">
        <v>70</v>
      </c>
      <c r="F3" s="92"/>
      <c r="G3" s="91" t="s">
        <v>71</v>
      </c>
      <c r="H3" s="93"/>
      <c r="I3" s="40" t="s">
        <v>80</v>
      </c>
      <c r="J3" s="40" t="s">
        <v>72</v>
      </c>
      <c r="K3" s="41" t="s">
        <v>73</v>
      </c>
      <c r="L3" s="42" t="s">
        <v>77</v>
      </c>
      <c r="M3" s="42"/>
      <c r="N3" s="42"/>
      <c r="O3" s="42"/>
    </row>
    <row r="4" spans="1:18" s="16" customFormat="1" ht="20.100000000000001" hidden="1" customHeight="1" x14ac:dyDescent="0.25">
      <c r="A4" s="43"/>
      <c r="B4" s="43">
        <v>2</v>
      </c>
      <c r="C4" s="43">
        <v>3</v>
      </c>
      <c r="D4" s="43">
        <v>4</v>
      </c>
      <c r="E4" s="43">
        <v>5</v>
      </c>
      <c r="F4" s="43" t="s">
        <v>14</v>
      </c>
      <c r="G4" s="43">
        <v>7</v>
      </c>
      <c r="H4" s="43" t="s">
        <v>15</v>
      </c>
      <c r="I4" s="43">
        <v>9</v>
      </c>
      <c r="J4" s="43" t="s">
        <v>16</v>
      </c>
      <c r="K4" s="44" t="s">
        <v>17</v>
      </c>
      <c r="L4" s="45"/>
      <c r="M4" s="45"/>
      <c r="N4" s="45"/>
      <c r="O4" s="45"/>
    </row>
    <row r="5" spans="1:18" s="16" customFormat="1" ht="20.100000000000001" customHeight="1" x14ac:dyDescent="0.25">
      <c r="A5" s="46">
        <v>1</v>
      </c>
      <c r="B5" s="47" t="s">
        <v>23</v>
      </c>
      <c r="C5" s="48">
        <v>3.33</v>
      </c>
      <c r="D5" s="48">
        <v>0.25</v>
      </c>
      <c r="E5" s="49"/>
      <c r="F5" s="48">
        <f t="shared" ref="F5:F14" si="0">D5*E5</f>
        <v>0</v>
      </c>
      <c r="G5" s="50">
        <v>0.11</v>
      </c>
      <c r="H5" s="51">
        <f>(C5+D5+F5)*G5</f>
        <v>0.39379999999999998</v>
      </c>
      <c r="I5" s="52">
        <v>1390000</v>
      </c>
      <c r="J5" s="52">
        <f t="shared" ref="J5:J15" si="1">(C5+D5+F5+H5)*I5</f>
        <v>5523582</v>
      </c>
      <c r="K5" s="52">
        <f t="shared" ref="K5:K16" si="2">J5*1%</f>
        <v>55235.82</v>
      </c>
      <c r="L5" s="45"/>
      <c r="M5" s="45"/>
      <c r="N5" s="45"/>
      <c r="O5" s="45"/>
    </row>
    <row r="6" spans="1:18" s="16" customFormat="1" ht="20.100000000000001" customHeight="1" x14ac:dyDescent="0.25">
      <c r="A6" s="46">
        <v>2</v>
      </c>
      <c r="B6" s="47" t="s">
        <v>24</v>
      </c>
      <c r="C6" s="48">
        <v>4.9800000000000004</v>
      </c>
      <c r="D6" s="48">
        <v>0.7</v>
      </c>
      <c r="E6" s="49"/>
      <c r="F6" s="48">
        <f t="shared" si="0"/>
        <v>0</v>
      </c>
      <c r="G6" s="50">
        <v>0.17</v>
      </c>
      <c r="H6" s="51">
        <f t="shared" ref="H6:H17" si="3">(C6+D6+F6)*G6</f>
        <v>0.96560000000000012</v>
      </c>
      <c r="I6" s="52">
        <v>1390000</v>
      </c>
      <c r="J6" s="52">
        <f t="shared" si="1"/>
        <v>9237384.0000000019</v>
      </c>
      <c r="K6" s="52">
        <f t="shared" si="2"/>
        <v>92373.840000000026</v>
      </c>
      <c r="L6" s="45"/>
      <c r="M6" s="45"/>
      <c r="N6" s="45"/>
      <c r="O6" s="45"/>
    </row>
    <row r="7" spans="1:18" s="16" customFormat="1" ht="20.100000000000001" customHeight="1" x14ac:dyDescent="0.25">
      <c r="A7" s="46">
        <v>3</v>
      </c>
      <c r="B7" s="47" t="s">
        <v>25</v>
      </c>
      <c r="C7" s="48">
        <v>6.04</v>
      </c>
      <c r="D7" s="48">
        <v>0.45</v>
      </c>
      <c r="E7" s="49"/>
      <c r="F7" s="48">
        <f t="shared" si="0"/>
        <v>0</v>
      </c>
      <c r="G7" s="50">
        <v>0.3</v>
      </c>
      <c r="H7" s="51">
        <f t="shared" si="3"/>
        <v>1.9470000000000001</v>
      </c>
      <c r="I7" s="52">
        <v>1390000</v>
      </c>
      <c r="J7" s="52">
        <f t="shared" si="1"/>
        <v>11727430.000000002</v>
      </c>
      <c r="K7" s="52">
        <f t="shared" si="2"/>
        <v>117274.30000000002</v>
      </c>
      <c r="L7" s="45"/>
      <c r="M7" s="45"/>
      <c r="N7" s="45"/>
      <c r="O7" s="45"/>
    </row>
    <row r="8" spans="1:18" s="16" customFormat="1" ht="20.100000000000001" customHeight="1" x14ac:dyDescent="0.25">
      <c r="A8" s="46">
        <v>4</v>
      </c>
      <c r="B8" s="47" t="s">
        <v>87</v>
      </c>
      <c r="C8" s="48">
        <v>3.66</v>
      </c>
      <c r="D8" s="48"/>
      <c r="E8" s="49"/>
      <c r="F8" s="48">
        <f t="shared" si="0"/>
        <v>0</v>
      </c>
      <c r="G8" s="50">
        <v>0.13</v>
      </c>
      <c r="H8" s="51">
        <f t="shared" si="3"/>
        <v>0.47580000000000006</v>
      </c>
      <c r="I8" s="52">
        <v>1390000</v>
      </c>
      <c r="J8" s="52">
        <f t="shared" si="1"/>
        <v>5748762.0000000009</v>
      </c>
      <c r="K8" s="52">
        <f t="shared" si="2"/>
        <v>57487.62000000001</v>
      </c>
      <c r="L8" s="45"/>
      <c r="M8" s="45"/>
      <c r="N8" s="45"/>
      <c r="O8" s="45"/>
    </row>
    <row r="9" spans="1:18" s="16" customFormat="1" ht="20.100000000000001" customHeight="1" x14ac:dyDescent="0.25">
      <c r="A9" s="46">
        <v>5</v>
      </c>
      <c r="B9" s="47" t="s">
        <v>27</v>
      </c>
      <c r="C9" s="48">
        <v>4.9800000000000004</v>
      </c>
      <c r="D9" s="48"/>
      <c r="E9" s="49">
        <v>0.06</v>
      </c>
      <c r="F9" s="48">
        <f>C9*E9</f>
        <v>0.29880000000000001</v>
      </c>
      <c r="G9" s="50">
        <v>0.22</v>
      </c>
      <c r="H9" s="51">
        <f t="shared" si="3"/>
        <v>1.1613360000000001</v>
      </c>
      <c r="I9" s="52">
        <v>1390000</v>
      </c>
      <c r="J9" s="52">
        <f t="shared" si="1"/>
        <v>8951789.040000001</v>
      </c>
      <c r="K9" s="52">
        <f t="shared" si="2"/>
        <v>89517.890400000018</v>
      </c>
      <c r="L9" s="45"/>
      <c r="M9" s="45"/>
      <c r="N9" s="45"/>
      <c r="O9" s="45"/>
    </row>
    <row r="10" spans="1:18" s="16" customFormat="1" ht="20.100000000000001" customHeight="1" x14ac:dyDescent="0.25">
      <c r="A10" s="46">
        <v>6</v>
      </c>
      <c r="B10" s="47" t="s">
        <v>28</v>
      </c>
      <c r="C10" s="48">
        <v>4.6500000000000004</v>
      </c>
      <c r="D10" s="48">
        <v>0.25</v>
      </c>
      <c r="E10" s="49"/>
      <c r="F10" s="48">
        <f t="shared" si="0"/>
        <v>0</v>
      </c>
      <c r="G10" s="50">
        <v>0.19</v>
      </c>
      <c r="H10" s="51">
        <f t="shared" si="3"/>
        <v>0.93100000000000005</v>
      </c>
      <c r="I10" s="52">
        <v>1390000</v>
      </c>
      <c r="J10" s="52">
        <f t="shared" si="1"/>
        <v>8105090.0000000009</v>
      </c>
      <c r="K10" s="52">
        <f t="shared" si="2"/>
        <v>81050.900000000009</v>
      </c>
      <c r="L10" s="45"/>
      <c r="M10" s="45"/>
      <c r="N10" s="45"/>
      <c r="O10" s="45"/>
    </row>
    <row r="11" spans="1:18" s="16" customFormat="1" ht="20.100000000000001" customHeight="1" x14ac:dyDescent="0.25">
      <c r="A11" s="46">
        <v>7</v>
      </c>
      <c r="B11" s="47" t="s">
        <v>29</v>
      </c>
      <c r="C11" s="48">
        <v>4.32</v>
      </c>
      <c r="D11" s="48">
        <v>0.35</v>
      </c>
      <c r="E11" s="49"/>
      <c r="F11" s="48">
        <f t="shared" si="0"/>
        <v>0</v>
      </c>
      <c r="G11" s="50">
        <v>0.16</v>
      </c>
      <c r="H11" s="51">
        <f t="shared" si="3"/>
        <v>0.74719999999999998</v>
      </c>
      <c r="I11" s="52">
        <v>1390000</v>
      </c>
      <c r="J11" s="52">
        <f t="shared" si="1"/>
        <v>7529908</v>
      </c>
      <c r="K11" s="52">
        <f t="shared" si="2"/>
        <v>75299.08</v>
      </c>
      <c r="L11" s="45"/>
      <c r="M11" s="45"/>
      <c r="N11" s="45"/>
      <c r="O11" s="45"/>
    </row>
    <row r="12" spans="1:18" s="16" customFormat="1" ht="20.100000000000001" customHeight="1" x14ac:dyDescent="0.25">
      <c r="A12" s="46">
        <v>8</v>
      </c>
      <c r="B12" s="47" t="s">
        <v>30</v>
      </c>
      <c r="C12" s="48">
        <v>3.33</v>
      </c>
      <c r="D12" s="48"/>
      <c r="E12" s="49"/>
      <c r="F12" s="48">
        <f t="shared" si="0"/>
        <v>0</v>
      </c>
      <c r="G12" s="50">
        <v>0.08</v>
      </c>
      <c r="H12" s="51">
        <f t="shared" si="3"/>
        <v>0.26640000000000003</v>
      </c>
      <c r="I12" s="52">
        <v>1390000</v>
      </c>
      <c r="J12" s="52">
        <f t="shared" si="1"/>
        <v>4998996</v>
      </c>
      <c r="K12" s="52">
        <f t="shared" si="2"/>
        <v>49989.96</v>
      </c>
      <c r="L12" s="45"/>
      <c r="M12" s="45"/>
      <c r="N12" s="45"/>
      <c r="O12" s="45"/>
    </row>
    <row r="13" spans="1:18" s="16" customFormat="1" ht="20.100000000000001" customHeight="1" x14ac:dyDescent="0.25">
      <c r="A13" s="46">
        <v>9</v>
      </c>
      <c r="B13" s="47" t="s">
        <v>31</v>
      </c>
      <c r="C13" s="48">
        <v>4.9800000000000004</v>
      </c>
      <c r="D13" s="48"/>
      <c r="E13" s="49"/>
      <c r="F13" s="48">
        <f t="shared" si="0"/>
        <v>0</v>
      </c>
      <c r="G13" s="50">
        <v>0.19</v>
      </c>
      <c r="H13" s="51">
        <f t="shared" si="3"/>
        <v>0.94620000000000004</v>
      </c>
      <c r="I13" s="52">
        <v>1390000</v>
      </c>
      <c r="J13" s="52">
        <f t="shared" si="1"/>
        <v>8237418.0000000009</v>
      </c>
      <c r="K13" s="52">
        <f t="shared" si="2"/>
        <v>82374.180000000008</v>
      </c>
      <c r="L13" s="45"/>
      <c r="M13" s="45"/>
      <c r="N13" s="45"/>
      <c r="O13" s="45"/>
    </row>
    <row r="14" spans="1:18" s="16" customFormat="1" ht="20.100000000000001" customHeight="1" x14ac:dyDescent="0.25">
      <c r="A14" s="46">
        <v>10</v>
      </c>
      <c r="B14" s="47" t="s">
        <v>32</v>
      </c>
      <c r="C14" s="48">
        <v>3.33</v>
      </c>
      <c r="D14" s="48">
        <v>0.45</v>
      </c>
      <c r="E14" s="49"/>
      <c r="F14" s="48">
        <f t="shared" si="0"/>
        <v>0</v>
      </c>
      <c r="G14" s="50">
        <v>0.1</v>
      </c>
      <c r="H14" s="51">
        <f t="shared" si="3"/>
        <v>0.37800000000000006</v>
      </c>
      <c r="I14" s="52">
        <v>1390000</v>
      </c>
      <c r="J14" s="52">
        <f t="shared" si="1"/>
        <v>5779620.0000000009</v>
      </c>
      <c r="K14" s="52">
        <f>57867</f>
        <v>57867</v>
      </c>
      <c r="L14" s="45"/>
      <c r="M14" s="45"/>
      <c r="N14" s="45"/>
      <c r="O14" s="45"/>
      <c r="R14" s="33" t="s">
        <v>94</v>
      </c>
    </row>
    <row r="15" spans="1:18" s="16" customFormat="1" ht="20.100000000000001" customHeight="1" x14ac:dyDescent="0.25">
      <c r="A15" s="46">
        <v>11</v>
      </c>
      <c r="B15" s="47" t="s">
        <v>48</v>
      </c>
      <c r="C15" s="48">
        <v>3.33</v>
      </c>
      <c r="D15" s="48"/>
      <c r="E15" s="53"/>
      <c r="F15" s="48">
        <f>C15*E15</f>
        <v>0</v>
      </c>
      <c r="G15" s="50">
        <v>0.08</v>
      </c>
      <c r="H15" s="54">
        <f t="shared" si="3"/>
        <v>0.26640000000000003</v>
      </c>
      <c r="I15" s="52">
        <v>1390000</v>
      </c>
      <c r="J15" s="52">
        <f t="shared" si="1"/>
        <v>4998996</v>
      </c>
      <c r="K15" s="52">
        <f t="shared" si="2"/>
        <v>49989.96</v>
      </c>
      <c r="L15" s="45"/>
      <c r="M15" s="45"/>
      <c r="N15" s="55">
        <f>SUM(K5:K15)</f>
        <v>808460.55040000007</v>
      </c>
      <c r="O15" s="45"/>
      <c r="R15" s="34">
        <f>SUM(K5:K15)</f>
        <v>808460.55040000007</v>
      </c>
    </row>
    <row r="16" spans="1:18" s="17" customFormat="1" ht="20.100000000000001" customHeight="1" x14ac:dyDescent="0.25">
      <c r="A16" s="46">
        <v>12</v>
      </c>
      <c r="B16" s="47" t="s">
        <v>0</v>
      </c>
      <c r="C16" s="56">
        <v>4.9800000000000004</v>
      </c>
      <c r="D16" s="57">
        <v>0.9</v>
      </c>
      <c r="E16" s="58">
        <v>0.09</v>
      </c>
      <c r="F16" s="59">
        <f t="shared" ref="F16:F33" si="4">C16*E16</f>
        <v>0.44820000000000004</v>
      </c>
      <c r="G16" s="58">
        <v>0.31</v>
      </c>
      <c r="H16" s="51">
        <f t="shared" si="3"/>
        <v>1.9617420000000001</v>
      </c>
      <c r="I16" s="52">
        <v>1390000</v>
      </c>
      <c r="J16" s="52">
        <f t="shared" ref="J16:J60" si="5">(C16+D16+F16+H16)*I16</f>
        <v>11523019.380000001</v>
      </c>
      <c r="K16" s="52">
        <f t="shared" si="2"/>
        <v>115230.19380000001</v>
      </c>
      <c r="L16" s="60"/>
      <c r="M16" s="31"/>
      <c r="N16" s="31"/>
      <c r="O16" s="31"/>
    </row>
    <row r="17" spans="1:18" s="17" customFormat="1" ht="20.100000000000001" customHeight="1" x14ac:dyDescent="0.25">
      <c r="A17" s="46">
        <v>13</v>
      </c>
      <c r="B17" s="47" t="s">
        <v>8</v>
      </c>
      <c r="C17" s="54">
        <v>4.6500000000000004</v>
      </c>
      <c r="D17" s="48">
        <v>0.45</v>
      </c>
      <c r="E17" s="48"/>
      <c r="F17" s="61">
        <f>C17*E17</f>
        <v>0</v>
      </c>
      <c r="G17" s="58">
        <v>0.16</v>
      </c>
      <c r="H17" s="51">
        <f t="shared" si="3"/>
        <v>0.81600000000000006</v>
      </c>
      <c r="I17" s="52">
        <v>1390000</v>
      </c>
      <c r="J17" s="52">
        <f>(C17+D17+F17+H17)*I17</f>
        <v>8223240.0000000009</v>
      </c>
      <c r="K17" s="52">
        <f t="shared" ref="K17" si="6">J17*1%</f>
        <v>82232.400000000009</v>
      </c>
      <c r="L17" s="60"/>
      <c r="M17" s="31"/>
      <c r="N17" s="31"/>
      <c r="O17" s="31"/>
    </row>
    <row r="18" spans="1:18" s="17" customFormat="1" ht="20.100000000000001" customHeight="1" x14ac:dyDescent="0.25">
      <c r="A18" s="46">
        <v>14</v>
      </c>
      <c r="B18" s="47" t="s">
        <v>3</v>
      </c>
      <c r="C18" s="56">
        <v>4.6500000000000004</v>
      </c>
      <c r="D18" s="57">
        <v>0.35</v>
      </c>
      <c r="E18" s="57"/>
      <c r="F18" s="61">
        <f>C18*E18</f>
        <v>0</v>
      </c>
      <c r="G18" s="57"/>
      <c r="H18" s="56"/>
      <c r="I18" s="52">
        <v>1390000</v>
      </c>
      <c r="J18" s="52">
        <f>(C18+D18+F18+H18)*I18</f>
        <v>6950000</v>
      </c>
      <c r="K18" s="52">
        <f>J18*1%</f>
        <v>69500</v>
      </c>
      <c r="L18" s="60"/>
      <c r="M18" s="31"/>
      <c r="N18" s="31"/>
      <c r="O18" s="31"/>
    </row>
    <row r="19" spans="1:18" s="17" customFormat="1" ht="20.100000000000001" customHeight="1" x14ac:dyDescent="0.25">
      <c r="A19" s="46">
        <v>15</v>
      </c>
      <c r="B19" s="47" t="s">
        <v>20</v>
      </c>
      <c r="C19" s="56">
        <v>3</v>
      </c>
      <c r="D19" s="57"/>
      <c r="E19" s="57"/>
      <c r="F19" s="61">
        <f>C19*E19</f>
        <v>0</v>
      </c>
      <c r="G19" s="57"/>
      <c r="H19" s="56"/>
      <c r="I19" s="52">
        <v>1390000</v>
      </c>
      <c r="J19" s="52">
        <f>(C19+D19+F19+H19)*I19</f>
        <v>4170000</v>
      </c>
      <c r="K19" s="52">
        <f t="shared" ref="K19" si="7">J19*1%</f>
        <v>41700</v>
      </c>
      <c r="L19" s="60"/>
      <c r="M19" s="31"/>
      <c r="N19" s="31"/>
      <c r="O19" s="31"/>
    </row>
    <row r="20" spans="1:18" s="17" customFormat="1" ht="20.100000000000001" customHeight="1" x14ac:dyDescent="0.25">
      <c r="A20" s="46">
        <v>16</v>
      </c>
      <c r="B20" s="47" t="s">
        <v>1</v>
      </c>
      <c r="C20" s="56">
        <v>4.9800000000000004</v>
      </c>
      <c r="D20" s="57">
        <v>0.45</v>
      </c>
      <c r="E20" s="58">
        <v>0.11</v>
      </c>
      <c r="F20" s="59">
        <f t="shared" si="4"/>
        <v>0.54780000000000006</v>
      </c>
      <c r="G20" s="58">
        <v>0.16</v>
      </c>
      <c r="H20" s="51">
        <f>(C20+D20+F20)*G20</f>
        <v>0.95644800000000008</v>
      </c>
      <c r="I20" s="52">
        <v>1390000</v>
      </c>
      <c r="J20" s="52">
        <f t="shared" si="5"/>
        <v>9638604.7200000007</v>
      </c>
      <c r="K20" s="52">
        <f>J20*1%</f>
        <v>96386.047200000015</v>
      </c>
      <c r="L20" s="60"/>
      <c r="M20" s="31"/>
      <c r="N20" s="31"/>
      <c r="O20" s="31"/>
    </row>
    <row r="21" spans="1:18" s="18" customFormat="1" ht="20.100000000000001" customHeight="1" x14ac:dyDescent="0.25">
      <c r="A21" s="46">
        <v>17</v>
      </c>
      <c r="B21" s="47" t="s">
        <v>2</v>
      </c>
      <c r="C21" s="56">
        <v>3.66</v>
      </c>
      <c r="D21" s="57">
        <v>0.35</v>
      </c>
      <c r="E21" s="57"/>
      <c r="F21" s="61">
        <f t="shared" si="4"/>
        <v>0</v>
      </c>
      <c r="G21" s="57"/>
      <c r="H21" s="56"/>
      <c r="I21" s="52">
        <v>1390000</v>
      </c>
      <c r="J21" s="52">
        <f t="shared" si="5"/>
        <v>5573900</v>
      </c>
      <c r="K21" s="52">
        <f>J21*1%</f>
        <v>55739</v>
      </c>
      <c r="L21" s="31"/>
      <c r="M21" s="31"/>
      <c r="N21" s="31"/>
      <c r="O21" s="31"/>
    </row>
    <row r="22" spans="1:18" s="18" customFormat="1" ht="20.100000000000001" customHeight="1" x14ac:dyDescent="0.25">
      <c r="A22" s="46">
        <v>18</v>
      </c>
      <c r="B22" s="47" t="s">
        <v>4</v>
      </c>
      <c r="C22" s="56">
        <v>4.9800000000000004</v>
      </c>
      <c r="D22" s="57">
        <v>0.35</v>
      </c>
      <c r="E22" s="58">
        <v>0.1</v>
      </c>
      <c r="F22" s="59">
        <f t="shared" si="4"/>
        <v>0.49800000000000005</v>
      </c>
      <c r="G22" s="57"/>
      <c r="H22" s="56"/>
      <c r="I22" s="52">
        <v>1390000</v>
      </c>
      <c r="J22" s="52">
        <f t="shared" si="5"/>
        <v>8100920</v>
      </c>
      <c r="K22" s="52">
        <f t="shared" ref="K22:K60" si="8">J22*1%</f>
        <v>81009.2</v>
      </c>
      <c r="L22" s="31"/>
      <c r="M22" s="31"/>
      <c r="N22" s="31"/>
      <c r="O22" s="31"/>
    </row>
    <row r="23" spans="1:18" s="18" customFormat="1" ht="20.100000000000001" customHeight="1" x14ac:dyDescent="0.25">
      <c r="A23" s="46">
        <v>19</v>
      </c>
      <c r="B23" s="47" t="s">
        <v>5</v>
      </c>
      <c r="C23" s="56">
        <v>3.66</v>
      </c>
      <c r="D23" s="57">
        <v>0.35</v>
      </c>
      <c r="E23" s="57"/>
      <c r="F23" s="61">
        <f t="shared" si="4"/>
        <v>0</v>
      </c>
      <c r="G23" s="57"/>
      <c r="H23" s="56"/>
      <c r="I23" s="52">
        <v>1390000</v>
      </c>
      <c r="J23" s="52">
        <f t="shared" si="5"/>
        <v>5573900</v>
      </c>
      <c r="K23" s="52">
        <f t="shared" si="8"/>
        <v>55739</v>
      </c>
      <c r="L23" s="31"/>
      <c r="M23" s="31"/>
      <c r="N23" s="31"/>
      <c r="O23" s="31"/>
    </row>
    <row r="24" spans="1:18" s="18" customFormat="1" ht="20.100000000000001" customHeight="1" x14ac:dyDescent="0.25">
      <c r="A24" s="46">
        <v>20</v>
      </c>
      <c r="B24" s="47" t="s">
        <v>6</v>
      </c>
      <c r="C24" s="56">
        <v>3.99</v>
      </c>
      <c r="D24" s="57">
        <v>0.35</v>
      </c>
      <c r="E24" s="57"/>
      <c r="F24" s="61">
        <f t="shared" si="4"/>
        <v>0</v>
      </c>
      <c r="G24" s="58">
        <v>0.13</v>
      </c>
      <c r="H24" s="51">
        <f>(C24+D24+F24)*G24</f>
        <v>0.56420000000000003</v>
      </c>
      <c r="I24" s="52">
        <v>1390000</v>
      </c>
      <c r="J24" s="52">
        <f t="shared" si="5"/>
        <v>6816837.9999999991</v>
      </c>
      <c r="K24" s="52">
        <f t="shared" si="8"/>
        <v>68168.37999999999</v>
      </c>
      <c r="L24" s="60"/>
      <c r="M24" s="31"/>
      <c r="N24" s="31"/>
      <c r="O24" s="31"/>
    </row>
    <row r="25" spans="1:18" s="18" customFormat="1" ht="20.100000000000001" customHeight="1" x14ac:dyDescent="0.25">
      <c r="A25" s="46">
        <v>21</v>
      </c>
      <c r="B25" s="47" t="s">
        <v>7</v>
      </c>
      <c r="C25" s="56">
        <v>4.6500000000000004</v>
      </c>
      <c r="D25" s="57">
        <v>0.45</v>
      </c>
      <c r="E25" s="57"/>
      <c r="F25" s="61">
        <f t="shared" si="4"/>
        <v>0</v>
      </c>
      <c r="G25" s="58">
        <v>0.17</v>
      </c>
      <c r="H25" s="51">
        <f>(C25+D25+F25)*G25</f>
        <v>0.8670000000000001</v>
      </c>
      <c r="I25" s="52">
        <v>1390000</v>
      </c>
      <c r="J25" s="52">
        <f t="shared" si="5"/>
        <v>8294130.0000000009</v>
      </c>
      <c r="K25" s="52">
        <f t="shared" si="8"/>
        <v>82941.300000000017</v>
      </c>
      <c r="L25" s="60"/>
      <c r="M25" s="31"/>
      <c r="N25" s="31"/>
      <c r="O25" s="31"/>
    </row>
    <row r="26" spans="1:18" s="18" customFormat="1" ht="20.100000000000001" customHeight="1" x14ac:dyDescent="0.25">
      <c r="A26" s="46">
        <v>22</v>
      </c>
      <c r="B26" s="47" t="s">
        <v>9</v>
      </c>
      <c r="C26" s="56">
        <v>3.99</v>
      </c>
      <c r="D26" s="57"/>
      <c r="E26" s="57"/>
      <c r="F26" s="61">
        <f t="shared" si="4"/>
        <v>0</v>
      </c>
      <c r="G26" s="57"/>
      <c r="H26" s="56"/>
      <c r="I26" s="52">
        <v>1390000</v>
      </c>
      <c r="J26" s="52">
        <f t="shared" si="5"/>
        <v>5546100</v>
      </c>
      <c r="K26" s="52">
        <f t="shared" si="8"/>
        <v>55461</v>
      </c>
      <c r="L26" s="60"/>
      <c r="M26" s="31"/>
      <c r="N26" s="31"/>
      <c r="O26" s="31"/>
    </row>
    <row r="27" spans="1:18" s="18" customFormat="1" ht="20.100000000000001" customHeight="1" x14ac:dyDescent="0.25">
      <c r="A27" s="46">
        <v>23</v>
      </c>
      <c r="B27" s="47" t="s">
        <v>10</v>
      </c>
      <c r="C27" s="56">
        <v>2.67</v>
      </c>
      <c r="D27" s="57"/>
      <c r="E27" s="57"/>
      <c r="F27" s="61">
        <f t="shared" si="4"/>
        <v>0</v>
      </c>
      <c r="G27" s="57"/>
      <c r="H27" s="56"/>
      <c r="I27" s="52">
        <v>1390000</v>
      </c>
      <c r="J27" s="52">
        <f t="shared" si="5"/>
        <v>3711300</v>
      </c>
      <c r="K27" s="52">
        <f t="shared" si="8"/>
        <v>37113</v>
      </c>
      <c r="L27" s="31"/>
      <c r="M27" s="31"/>
      <c r="N27" s="31"/>
      <c r="O27" s="31"/>
    </row>
    <row r="28" spans="1:18" s="17" customFormat="1" ht="20.100000000000001" customHeight="1" x14ac:dyDescent="0.25">
      <c r="A28" s="46">
        <v>24</v>
      </c>
      <c r="B28" s="47" t="s">
        <v>11</v>
      </c>
      <c r="C28" s="56">
        <v>5.42</v>
      </c>
      <c r="D28" s="57">
        <v>0.45</v>
      </c>
      <c r="E28" s="57"/>
      <c r="F28" s="61">
        <f t="shared" si="4"/>
        <v>0</v>
      </c>
      <c r="G28" s="58">
        <v>0.26</v>
      </c>
      <c r="H28" s="51">
        <f>(C28+D28+F28)*G28</f>
        <v>1.5262</v>
      </c>
      <c r="I28" s="52">
        <v>1390000</v>
      </c>
      <c r="J28" s="52">
        <f t="shared" si="5"/>
        <v>10280718</v>
      </c>
      <c r="K28" s="52">
        <f t="shared" si="8"/>
        <v>102807.18000000001</v>
      </c>
      <c r="L28" s="31"/>
      <c r="M28" s="31">
        <f>L30+L31+L32</f>
        <v>37600</v>
      </c>
      <c r="N28" s="31">
        <f>M28*30%</f>
        <v>11280</v>
      </c>
      <c r="O28" s="31"/>
    </row>
    <row r="29" spans="1:18" s="17" customFormat="1" ht="20.100000000000001" customHeight="1" x14ac:dyDescent="0.25">
      <c r="A29" s="46">
        <v>25</v>
      </c>
      <c r="B29" s="47" t="s">
        <v>18</v>
      </c>
      <c r="C29" s="56">
        <v>2.67</v>
      </c>
      <c r="D29" s="57"/>
      <c r="E29" s="57"/>
      <c r="F29" s="61">
        <f t="shared" si="4"/>
        <v>0</v>
      </c>
      <c r="G29" s="58"/>
      <c r="H29" s="51">
        <f>(C29+D29+F29)*G29</f>
        <v>0</v>
      </c>
      <c r="I29" s="52">
        <v>1390000</v>
      </c>
      <c r="J29" s="52">
        <f t="shared" si="5"/>
        <v>3711300</v>
      </c>
      <c r="K29" s="52">
        <f t="shared" si="8"/>
        <v>37113</v>
      </c>
      <c r="L29" s="31"/>
      <c r="M29" s="31"/>
      <c r="N29" s="31">
        <f>M28-N28</f>
        <v>26320</v>
      </c>
      <c r="O29" s="31">
        <f>N29*30%</f>
        <v>7896</v>
      </c>
    </row>
    <row r="30" spans="1:18" s="31" customFormat="1" ht="20.100000000000001" customHeight="1" x14ac:dyDescent="0.25">
      <c r="A30" s="46">
        <v>26</v>
      </c>
      <c r="B30" s="47" t="s">
        <v>19</v>
      </c>
      <c r="C30" s="56">
        <v>3</v>
      </c>
      <c r="D30" s="57"/>
      <c r="E30" s="57"/>
      <c r="F30" s="61">
        <f t="shared" si="4"/>
        <v>0</v>
      </c>
      <c r="G30" s="58"/>
      <c r="H30" s="51">
        <f t="shared" ref="H30:H48" si="9">(C30+D30+F30)*G30</f>
        <v>0</v>
      </c>
      <c r="I30" s="52">
        <v>1390000</v>
      </c>
      <c r="J30" s="52">
        <f t="shared" si="5"/>
        <v>4170000</v>
      </c>
      <c r="K30" s="52">
        <f t="shared" si="8"/>
        <v>41700</v>
      </c>
      <c r="L30" s="31">
        <v>4587</v>
      </c>
    </row>
    <row r="31" spans="1:18" s="17" customFormat="1" ht="20.100000000000001" customHeight="1" x14ac:dyDescent="0.25">
      <c r="A31" s="46">
        <v>27</v>
      </c>
      <c r="B31" s="47" t="s">
        <v>75</v>
      </c>
      <c r="C31" s="56">
        <v>2.67</v>
      </c>
      <c r="D31" s="57"/>
      <c r="E31" s="57"/>
      <c r="F31" s="61">
        <f t="shared" si="4"/>
        <v>0</v>
      </c>
      <c r="G31" s="58"/>
      <c r="H31" s="51"/>
      <c r="I31" s="52">
        <v>1390000</v>
      </c>
      <c r="J31" s="52">
        <f t="shared" si="5"/>
        <v>3711300</v>
      </c>
      <c r="K31" s="52">
        <f t="shared" si="8"/>
        <v>37113</v>
      </c>
      <c r="L31" s="31">
        <v>16263</v>
      </c>
      <c r="M31" s="31"/>
      <c r="N31" s="31"/>
      <c r="O31" s="31"/>
      <c r="Q31" s="32"/>
    </row>
    <row r="32" spans="1:18" s="17" customFormat="1" ht="20.100000000000001" customHeight="1" x14ac:dyDescent="0.25">
      <c r="A32" s="46">
        <v>28</v>
      </c>
      <c r="B32" s="47" t="s">
        <v>76</v>
      </c>
      <c r="C32" s="56">
        <v>2.41</v>
      </c>
      <c r="D32" s="57"/>
      <c r="E32" s="57"/>
      <c r="F32" s="61">
        <f t="shared" si="4"/>
        <v>0</v>
      </c>
      <c r="G32" s="58"/>
      <c r="H32" s="51"/>
      <c r="I32" s="52">
        <v>1390000</v>
      </c>
      <c r="J32" s="52">
        <f t="shared" si="5"/>
        <v>3349900</v>
      </c>
      <c r="K32" s="52">
        <f t="shared" si="8"/>
        <v>33499</v>
      </c>
      <c r="L32" s="31">
        <v>16750</v>
      </c>
      <c r="M32" s="31"/>
      <c r="N32" s="62">
        <f>SUM(K16:K32)</f>
        <v>1093451.7010000001</v>
      </c>
      <c r="O32" s="31"/>
      <c r="R32" s="35" t="s">
        <v>96</v>
      </c>
    </row>
    <row r="33" spans="1:18" s="17" customFormat="1" ht="20.100000000000001" customHeight="1" x14ac:dyDescent="0.25">
      <c r="A33" s="46">
        <v>29</v>
      </c>
      <c r="B33" s="47" t="s">
        <v>97</v>
      </c>
      <c r="C33" s="56">
        <v>2.67</v>
      </c>
      <c r="D33" s="57"/>
      <c r="E33" s="57"/>
      <c r="F33" s="61">
        <f t="shared" si="4"/>
        <v>0</v>
      </c>
      <c r="G33" s="58"/>
      <c r="H33" s="51"/>
      <c r="I33" s="52">
        <v>1390000</v>
      </c>
      <c r="J33" s="52">
        <f t="shared" si="5"/>
        <v>3711300</v>
      </c>
      <c r="K33" s="52">
        <f t="shared" si="8"/>
        <v>37113</v>
      </c>
      <c r="L33" s="31"/>
      <c r="M33" s="31"/>
      <c r="N33" s="62"/>
      <c r="O33" s="31"/>
      <c r="R33" s="36">
        <f>SUM(K16:K33)</f>
        <v>1130564.7010000001</v>
      </c>
    </row>
    <row r="34" spans="1:18" s="17" customFormat="1" ht="20.100000000000001" customHeight="1" x14ac:dyDescent="0.25">
      <c r="A34" s="46">
        <v>30</v>
      </c>
      <c r="B34" s="47" t="s">
        <v>33</v>
      </c>
      <c r="C34" s="48">
        <v>3.99</v>
      </c>
      <c r="D34" s="48"/>
      <c r="E34" s="53"/>
      <c r="F34" s="48">
        <f>C34*E34</f>
        <v>0</v>
      </c>
      <c r="G34" s="50">
        <v>0.15</v>
      </c>
      <c r="H34" s="51">
        <f t="shared" si="9"/>
        <v>0.59850000000000003</v>
      </c>
      <c r="I34" s="52">
        <v>1390000</v>
      </c>
      <c r="J34" s="52">
        <f t="shared" si="5"/>
        <v>6378015</v>
      </c>
      <c r="K34" s="52">
        <f t="shared" si="8"/>
        <v>63780.15</v>
      </c>
      <c r="L34" s="31"/>
      <c r="M34" s="31"/>
      <c r="N34" s="62">
        <f>N32+M28</f>
        <v>1131051.7010000001</v>
      </c>
      <c r="O34" s="31"/>
    </row>
    <row r="35" spans="1:18" s="17" customFormat="1" ht="20.100000000000001" customHeight="1" x14ac:dyDescent="0.25">
      <c r="A35" s="46">
        <v>31</v>
      </c>
      <c r="B35" s="47" t="s">
        <v>34</v>
      </c>
      <c r="C35" s="48">
        <v>6.04</v>
      </c>
      <c r="D35" s="48">
        <v>0.35</v>
      </c>
      <c r="E35" s="53"/>
      <c r="F35" s="48">
        <f t="shared" ref="F35:F60" si="10">C35*E35</f>
        <v>0</v>
      </c>
      <c r="G35" s="50">
        <v>0.28000000000000003</v>
      </c>
      <c r="H35" s="51">
        <f t="shared" si="9"/>
        <v>1.7892000000000001</v>
      </c>
      <c r="I35" s="52">
        <v>1390000</v>
      </c>
      <c r="J35" s="52">
        <f t="shared" si="5"/>
        <v>11369088</v>
      </c>
      <c r="K35" s="52">
        <f t="shared" si="8"/>
        <v>113690.88</v>
      </c>
      <c r="L35" s="31"/>
      <c r="M35" s="31"/>
      <c r="N35" s="31"/>
      <c r="O35" s="31"/>
    </row>
    <row r="36" spans="1:18" s="17" customFormat="1" ht="20.100000000000001" customHeight="1" x14ac:dyDescent="0.25">
      <c r="A36" s="46">
        <v>32</v>
      </c>
      <c r="B36" s="47" t="s">
        <v>35</v>
      </c>
      <c r="C36" s="48">
        <v>4.9800000000000004</v>
      </c>
      <c r="D36" s="48">
        <v>0.7</v>
      </c>
      <c r="E36" s="53">
        <v>0.14000000000000001</v>
      </c>
      <c r="F36" s="48">
        <f t="shared" si="10"/>
        <v>0.69720000000000015</v>
      </c>
      <c r="G36" s="50">
        <v>0.31</v>
      </c>
      <c r="H36" s="51">
        <f t="shared" si="9"/>
        <v>1.9769320000000004</v>
      </c>
      <c r="I36" s="52">
        <v>1390000</v>
      </c>
      <c r="J36" s="52">
        <f t="shared" si="5"/>
        <v>11612243.480000002</v>
      </c>
      <c r="K36" s="52">
        <f t="shared" si="8"/>
        <v>116122.43480000003</v>
      </c>
      <c r="L36" s="31"/>
      <c r="M36" s="31"/>
      <c r="N36" s="31"/>
      <c r="O36" s="31"/>
    </row>
    <row r="37" spans="1:18" s="17" customFormat="1" ht="20.100000000000001" customHeight="1" x14ac:dyDescent="0.25">
      <c r="A37" s="46">
        <v>33</v>
      </c>
      <c r="B37" s="47" t="s">
        <v>36</v>
      </c>
      <c r="C37" s="48">
        <v>4.6500000000000004</v>
      </c>
      <c r="D37" s="48"/>
      <c r="E37" s="53"/>
      <c r="F37" s="48">
        <f t="shared" si="10"/>
        <v>0</v>
      </c>
      <c r="G37" s="50">
        <v>0.18</v>
      </c>
      <c r="H37" s="51">
        <f t="shared" si="9"/>
        <v>0.83700000000000008</v>
      </c>
      <c r="I37" s="52">
        <v>1390000</v>
      </c>
      <c r="J37" s="52">
        <f t="shared" si="5"/>
        <v>7626930</v>
      </c>
      <c r="K37" s="52">
        <f t="shared" si="8"/>
        <v>76269.3</v>
      </c>
      <c r="L37" s="31"/>
      <c r="M37" s="31"/>
      <c r="N37" s="31"/>
      <c r="O37" s="31"/>
    </row>
    <row r="38" spans="1:18" s="17" customFormat="1" ht="20.100000000000001" customHeight="1" x14ac:dyDescent="0.25">
      <c r="A38" s="46">
        <v>34</v>
      </c>
      <c r="B38" s="47" t="s">
        <v>37</v>
      </c>
      <c r="C38" s="48">
        <v>3.99</v>
      </c>
      <c r="D38" s="48">
        <v>0.35</v>
      </c>
      <c r="E38" s="53"/>
      <c r="F38" s="48">
        <f t="shared" si="10"/>
        <v>0</v>
      </c>
      <c r="G38" s="50">
        <v>0.15</v>
      </c>
      <c r="H38" s="51">
        <f t="shared" si="9"/>
        <v>0.65099999999999991</v>
      </c>
      <c r="I38" s="52">
        <v>1390000</v>
      </c>
      <c r="J38" s="52">
        <f t="shared" si="5"/>
        <v>6937489.9999999991</v>
      </c>
      <c r="K38" s="52">
        <f t="shared" si="8"/>
        <v>69374.899999999994</v>
      </c>
      <c r="L38" s="31"/>
      <c r="M38" s="31"/>
      <c r="N38" s="31"/>
      <c r="O38" s="31"/>
    </row>
    <row r="39" spans="1:18" s="17" customFormat="1" ht="20.100000000000001" customHeight="1" x14ac:dyDescent="0.25">
      <c r="A39" s="46">
        <v>35</v>
      </c>
      <c r="B39" s="47" t="s">
        <v>38</v>
      </c>
      <c r="C39" s="48">
        <v>4.9800000000000004</v>
      </c>
      <c r="D39" s="48">
        <v>0.25</v>
      </c>
      <c r="E39" s="53"/>
      <c r="F39" s="48">
        <f t="shared" si="10"/>
        <v>0</v>
      </c>
      <c r="G39" s="50">
        <v>0.2</v>
      </c>
      <c r="H39" s="51">
        <f t="shared" si="9"/>
        <v>1.046</v>
      </c>
      <c r="I39" s="52">
        <v>1390000</v>
      </c>
      <c r="J39" s="52">
        <f t="shared" si="5"/>
        <v>8723640.0000000019</v>
      </c>
      <c r="K39" s="52">
        <f t="shared" si="8"/>
        <v>87236.400000000023</v>
      </c>
      <c r="L39" s="31"/>
      <c r="M39" s="31"/>
      <c r="N39" s="31"/>
      <c r="O39" s="31"/>
    </row>
    <row r="40" spans="1:18" s="17" customFormat="1" ht="20.100000000000001" customHeight="1" x14ac:dyDescent="0.25">
      <c r="A40" s="46">
        <v>36</v>
      </c>
      <c r="B40" s="47" t="s">
        <v>39</v>
      </c>
      <c r="C40" s="48">
        <v>4.9800000000000004</v>
      </c>
      <c r="D40" s="48"/>
      <c r="E40" s="53"/>
      <c r="F40" s="48">
        <f t="shared" si="10"/>
        <v>0</v>
      </c>
      <c r="G40" s="50">
        <v>0.19</v>
      </c>
      <c r="H40" s="51">
        <f t="shared" si="9"/>
        <v>0.94620000000000004</v>
      </c>
      <c r="I40" s="52">
        <v>1390000</v>
      </c>
      <c r="J40" s="52">
        <f t="shared" si="5"/>
        <v>8237418.0000000009</v>
      </c>
      <c r="K40" s="52">
        <f t="shared" si="8"/>
        <v>82374.180000000008</v>
      </c>
      <c r="L40" s="31"/>
      <c r="M40" s="31"/>
      <c r="N40" s="31"/>
      <c r="O40" s="31"/>
    </row>
    <row r="41" spans="1:18" s="17" customFormat="1" ht="20.100000000000001" customHeight="1" x14ac:dyDescent="0.25">
      <c r="A41" s="46">
        <v>37</v>
      </c>
      <c r="B41" s="63" t="s">
        <v>40</v>
      </c>
      <c r="C41" s="48">
        <v>3.33</v>
      </c>
      <c r="D41" s="48"/>
      <c r="E41" s="53"/>
      <c r="F41" s="48">
        <f t="shared" si="10"/>
        <v>0</v>
      </c>
      <c r="G41" s="50">
        <v>0.1</v>
      </c>
      <c r="H41" s="51">
        <f t="shared" si="9"/>
        <v>0.33300000000000002</v>
      </c>
      <c r="I41" s="52">
        <v>1390000</v>
      </c>
      <c r="J41" s="52">
        <f t="shared" si="5"/>
        <v>5091570</v>
      </c>
      <c r="K41" s="52">
        <f t="shared" si="8"/>
        <v>50915.700000000004</v>
      </c>
      <c r="L41" s="31"/>
      <c r="M41" s="31"/>
      <c r="N41" s="31"/>
      <c r="O41" s="31"/>
    </row>
    <row r="42" spans="1:18" s="17" customFormat="1" ht="20.100000000000001" customHeight="1" x14ac:dyDescent="0.25">
      <c r="A42" s="46">
        <v>38</v>
      </c>
      <c r="B42" s="47" t="s">
        <v>41</v>
      </c>
      <c r="C42" s="48">
        <v>4.6500000000000004</v>
      </c>
      <c r="D42" s="48"/>
      <c r="E42" s="53"/>
      <c r="F42" s="48">
        <f t="shared" si="10"/>
        <v>0</v>
      </c>
      <c r="G42" s="50">
        <v>0.17</v>
      </c>
      <c r="H42" s="51">
        <f t="shared" si="9"/>
        <v>0.79050000000000009</v>
      </c>
      <c r="I42" s="52">
        <v>1390000</v>
      </c>
      <c r="J42" s="52">
        <f t="shared" si="5"/>
        <v>7562295</v>
      </c>
      <c r="K42" s="52">
        <f t="shared" si="8"/>
        <v>75622.95</v>
      </c>
      <c r="L42" s="31"/>
      <c r="M42" s="31"/>
      <c r="N42" s="31"/>
      <c r="O42" s="31"/>
    </row>
    <row r="43" spans="1:18" s="17" customFormat="1" ht="20.100000000000001" customHeight="1" x14ac:dyDescent="0.25">
      <c r="A43" s="46">
        <v>39</v>
      </c>
      <c r="B43" s="47" t="s">
        <v>42</v>
      </c>
      <c r="C43" s="48">
        <v>3</v>
      </c>
      <c r="D43" s="48"/>
      <c r="E43" s="53"/>
      <c r="F43" s="48">
        <f t="shared" si="10"/>
        <v>0</v>
      </c>
      <c r="G43" s="48"/>
      <c r="H43" s="51">
        <f t="shared" si="9"/>
        <v>0</v>
      </c>
      <c r="I43" s="52">
        <v>1390000</v>
      </c>
      <c r="J43" s="52">
        <f t="shared" si="5"/>
        <v>4170000</v>
      </c>
      <c r="K43" s="52">
        <f t="shared" si="8"/>
        <v>41700</v>
      </c>
      <c r="L43" s="31"/>
      <c r="M43" s="31"/>
      <c r="N43" s="31"/>
      <c r="O43" s="31"/>
    </row>
    <row r="44" spans="1:18" s="17" customFormat="1" ht="20.100000000000001" customHeight="1" x14ac:dyDescent="0.25">
      <c r="A44" s="46">
        <v>40</v>
      </c>
      <c r="B44" s="47" t="s">
        <v>43</v>
      </c>
      <c r="C44" s="48">
        <v>3.99</v>
      </c>
      <c r="D44" s="48">
        <v>0.45</v>
      </c>
      <c r="E44" s="53"/>
      <c r="F44" s="48">
        <f t="shared" si="10"/>
        <v>0</v>
      </c>
      <c r="G44" s="50">
        <v>0.13</v>
      </c>
      <c r="H44" s="51">
        <f t="shared" si="9"/>
        <v>0.57720000000000005</v>
      </c>
      <c r="I44" s="52">
        <v>1390000</v>
      </c>
      <c r="J44" s="52">
        <f t="shared" si="5"/>
        <v>6973908.0000000009</v>
      </c>
      <c r="K44" s="52">
        <f t="shared" si="8"/>
        <v>69739.080000000016</v>
      </c>
      <c r="L44" s="31"/>
      <c r="M44" s="31"/>
      <c r="N44" s="31"/>
      <c r="O44" s="31"/>
    </row>
    <row r="45" spans="1:18" s="17" customFormat="1" ht="20.100000000000001" customHeight="1" x14ac:dyDescent="0.25">
      <c r="A45" s="46">
        <v>41</v>
      </c>
      <c r="B45" s="47" t="s">
        <v>44</v>
      </c>
      <c r="C45" s="48">
        <v>4.9800000000000004</v>
      </c>
      <c r="D45" s="48">
        <v>0.35</v>
      </c>
      <c r="E45" s="53">
        <v>0.11</v>
      </c>
      <c r="F45" s="48">
        <f t="shared" si="10"/>
        <v>0.54780000000000006</v>
      </c>
      <c r="G45" s="50">
        <v>0.28999999999999998</v>
      </c>
      <c r="H45" s="51">
        <f t="shared" si="9"/>
        <v>1.7045620000000001</v>
      </c>
      <c r="I45" s="52">
        <v>1390000</v>
      </c>
      <c r="J45" s="52">
        <f t="shared" si="5"/>
        <v>10539483.180000002</v>
      </c>
      <c r="K45" s="52">
        <f t="shared" si="8"/>
        <v>105394.83180000001</v>
      </c>
      <c r="L45" s="31"/>
      <c r="M45" s="31"/>
      <c r="N45" s="31"/>
      <c r="O45" s="31"/>
    </row>
    <row r="46" spans="1:18" s="17" customFormat="1" ht="20.100000000000001" customHeight="1" x14ac:dyDescent="0.25">
      <c r="A46" s="46">
        <v>42</v>
      </c>
      <c r="B46" s="47" t="s">
        <v>45</v>
      </c>
      <c r="C46" s="48">
        <v>4.8899999999999997</v>
      </c>
      <c r="D46" s="48"/>
      <c r="E46" s="53">
        <v>0.06</v>
      </c>
      <c r="F46" s="48">
        <f t="shared" si="10"/>
        <v>0.29339999999999999</v>
      </c>
      <c r="G46" s="50">
        <v>0.24</v>
      </c>
      <c r="H46" s="51">
        <f t="shared" si="9"/>
        <v>1.244016</v>
      </c>
      <c r="I46" s="52">
        <v>1390000</v>
      </c>
      <c r="J46" s="52">
        <f t="shared" si="5"/>
        <v>8934108.2400000002</v>
      </c>
      <c r="K46" s="52">
        <f t="shared" si="8"/>
        <v>89341.082399999999</v>
      </c>
      <c r="L46" s="31"/>
      <c r="M46" s="31"/>
      <c r="N46" s="31"/>
      <c r="O46" s="31"/>
    </row>
    <row r="47" spans="1:18" s="17" customFormat="1" ht="20.100000000000001" customHeight="1" x14ac:dyDescent="0.25">
      <c r="A47" s="46">
        <v>43</v>
      </c>
      <c r="B47" s="47" t="s">
        <v>100</v>
      </c>
      <c r="C47" s="48">
        <v>3.66</v>
      </c>
      <c r="D47" s="48">
        <v>0.25</v>
      </c>
      <c r="E47" s="53"/>
      <c r="F47" s="48">
        <v>0</v>
      </c>
      <c r="G47" s="50">
        <v>0.11</v>
      </c>
      <c r="H47" s="51">
        <f t="shared" si="9"/>
        <v>0.43010000000000004</v>
      </c>
      <c r="I47" s="52">
        <v>1390000</v>
      </c>
      <c r="J47" s="52">
        <f t="shared" si="5"/>
        <v>6032739.0000000009</v>
      </c>
      <c r="K47" s="52">
        <f t="shared" si="8"/>
        <v>60327.390000000014</v>
      </c>
      <c r="L47" s="31"/>
      <c r="M47" s="31"/>
      <c r="N47" s="31"/>
      <c r="O47" s="31"/>
      <c r="R47" s="35" t="s">
        <v>96</v>
      </c>
    </row>
    <row r="48" spans="1:18" s="17" customFormat="1" ht="20.100000000000001" customHeight="1" x14ac:dyDescent="0.25">
      <c r="A48" s="46">
        <v>44</v>
      </c>
      <c r="B48" s="47" t="s">
        <v>46</v>
      </c>
      <c r="C48" s="48">
        <v>3.99</v>
      </c>
      <c r="D48" s="48">
        <v>0.45</v>
      </c>
      <c r="E48" s="53"/>
      <c r="F48" s="48">
        <f t="shared" si="10"/>
        <v>0</v>
      </c>
      <c r="G48" s="50">
        <v>0.16</v>
      </c>
      <c r="H48" s="51">
        <f t="shared" si="9"/>
        <v>0.71040000000000003</v>
      </c>
      <c r="I48" s="52">
        <v>1390000</v>
      </c>
      <c r="J48" s="52">
        <f t="shared" si="5"/>
        <v>7159056</v>
      </c>
      <c r="K48" s="52">
        <f t="shared" si="8"/>
        <v>71590.559999999998</v>
      </c>
      <c r="L48" s="31"/>
      <c r="M48" s="31"/>
      <c r="N48" s="62">
        <f>SUM(K34:K48)</f>
        <v>1173479.8390000002</v>
      </c>
      <c r="O48" s="31"/>
      <c r="R48" s="36">
        <f>SUM(K34:K48)</f>
        <v>1173479.8390000002</v>
      </c>
    </row>
    <row r="49" spans="1:15" s="17" customFormat="1" ht="20.100000000000001" customHeight="1" x14ac:dyDescent="0.25">
      <c r="A49" s="46">
        <v>45</v>
      </c>
      <c r="B49" s="47" t="s">
        <v>47</v>
      </c>
      <c r="C49" s="48">
        <v>4.32</v>
      </c>
      <c r="D49" s="48">
        <v>0.35</v>
      </c>
      <c r="E49" s="53"/>
      <c r="F49" s="48">
        <f t="shared" si="10"/>
        <v>0</v>
      </c>
      <c r="G49" s="50">
        <v>0.13</v>
      </c>
      <c r="H49" s="54">
        <f>(C49+D49+F49)*G49</f>
        <v>0.60709999999999997</v>
      </c>
      <c r="I49" s="52">
        <v>1390000</v>
      </c>
      <c r="J49" s="52">
        <f t="shared" si="5"/>
        <v>7335169</v>
      </c>
      <c r="K49" s="52">
        <f t="shared" si="8"/>
        <v>73351.69</v>
      </c>
      <c r="L49" s="31"/>
      <c r="M49" s="31"/>
      <c r="N49" s="31"/>
      <c r="O49" s="31"/>
    </row>
    <row r="50" spans="1:15" s="17" customFormat="1" ht="20.100000000000001" customHeight="1" x14ac:dyDescent="0.25">
      <c r="A50" s="46">
        <v>46</v>
      </c>
      <c r="B50" s="47" t="s">
        <v>49</v>
      </c>
      <c r="C50" s="48">
        <v>3</v>
      </c>
      <c r="D50" s="48"/>
      <c r="E50" s="53"/>
      <c r="F50" s="48">
        <f t="shared" si="10"/>
        <v>0</v>
      </c>
      <c r="G50" s="50"/>
      <c r="H50" s="54">
        <f t="shared" ref="H50:H58" si="11">(C50+D50+F50)*G50</f>
        <v>0</v>
      </c>
      <c r="I50" s="52">
        <v>1390000</v>
      </c>
      <c r="J50" s="52">
        <f t="shared" si="5"/>
        <v>4170000</v>
      </c>
      <c r="K50" s="52">
        <f t="shared" si="8"/>
        <v>41700</v>
      </c>
      <c r="L50" s="31"/>
      <c r="M50" s="31"/>
      <c r="N50" s="31"/>
      <c r="O50" s="31"/>
    </row>
    <row r="51" spans="1:15" s="17" customFormat="1" ht="20.100000000000001" customHeight="1" x14ac:dyDescent="0.25">
      <c r="A51" s="46">
        <v>47</v>
      </c>
      <c r="B51" s="47" t="s">
        <v>89</v>
      </c>
      <c r="C51" s="48">
        <v>3.33</v>
      </c>
      <c r="D51" s="48"/>
      <c r="E51" s="53"/>
      <c r="F51" s="48">
        <f t="shared" si="10"/>
        <v>0</v>
      </c>
      <c r="G51" s="50"/>
      <c r="H51" s="54">
        <f t="shared" si="11"/>
        <v>0</v>
      </c>
      <c r="I51" s="52">
        <v>1390000</v>
      </c>
      <c r="J51" s="52">
        <f t="shared" si="5"/>
        <v>4628700</v>
      </c>
      <c r="K51" s="52">
        <f t="shared" si="8"/>
        <v>46287</v>
      </c>
      <c r="L51" s="31"/>
      <c r="M51" s="31"/>
      <c r="N51" s="31"/>
      <c r="O51" s="31"/>
    </row>
    <row r="52" spans="1:15" s="17" customFormat="1" ht="20.100000000000001" customHeight="1" x14ac:dyDescent="0.25">
      <c r="A52" s="46">
        <v>48</v>
      </c>
      <c r="B52" s="47" t="s">
        <v>50</v>
      </c>
      <c r="C52" s="48">
        <v>4.8899999999999997</v>
      </c>
      <c r="D52" s="48">
        <v>0.35</v>
      </c>
      <c r="E52" s="53">
        <v>0.09</v>
      </c>
      <c r="F52" s="48">
        <f t="shared" si="10"/>
        <v>0.44009999999999994</v>
      </c>
      <c r="G52" s="50">
        <v>0.28000000000000003</v>
      </c>
      <c r="H52" s="54">
        <f t="shared" si="11"/>
        <v>1.590428</v>
      </c>
      <c r="I52" s="52">
        <v>1390000</v>
      </c>
      <c r="J52" s="52">
        <f t="shared" si="5"/>
        <v>10106033.92</v>
      </c>
      <c r="K52" s="52">
        <f t="shared" si="8"/>
        <v>101060.3392</v>
      </c>
      <c r="L52" s="31"/>
      <c r="M52" s="31"/>
      <c r="N52" s="31"/>
      <c r="O52" s="31"/>
    </row>
    <row r="53" spans="1:15" s="17" customFormat="1" ht="20.100000000000001" customHeight="1" x14ac:dyDescent="0.25">
      <c r="A53" s="46">
        <v>49</v>
      </c>
      <c r="B53" s="47" t="s">
        <v>51</v>
      </c>
      <c r="C53" s="48">
        <v>3.66</v>
      </c>
      <c r="D53" s="48"/>
      <c r="E53" s="53"/>
      <c r="F53" s="48">
        <f t="shared" si="10"/>
        <v>0</v>
      </c>
      <c r="G53" s="50"/>
      <c r="H53" s="54">
        <f t="shared" si="11"/>
        <v>0</v>
      </c>
      <c r="I53" s="52">
        <v>1390000</v>
      </c>
      <c r="J53" s="52">
        <f t="shared" si="5"/>
        <v>5087400</v>
      </c>
      <c r="K53" s="52">
        <f t="shared" si="8"/>
        <v>50874</v>
      </c>
      <c r="L53" s="31"/>
      <c r="M53" s="31"/>
      <c r="N53" s="31"/>
      <c r="O53" s="31"/>
    </row>
    <row r="54" spans="1:15" s="17" customFormat="1" ht="20.100000000000001" customHeight="1" x14ac:dyDescent="0.25">
      <c r="A54" s="46">
        <v>50</v>
      </c>
      <c r="B54" s="47" t="s">
        <v>52</v>
      </c>
      <c r="C54" s="48">
        <v>4.6500000000000004</v>
      </c>
      <c r="D54" s="48"/>
      <c r="E54" s="53"/>
      <c r="F54" s="48">
        <f t="shared" si="10"/>
        <v>0</v>
      </c>
      <c r="G54" s="50">
        <v>0.18</v>
      </c>
      <c r="H54" s="54">
        <f t="shared" si="11"/>
        <v>0.83700000000000008</v>
      </c>
      <c r="I54" s="52">
        <v>1390000</v>
      </c>
      <c r="J54" s="52">
        <f t="shared" si="5"/>
        <v>7626930</v>
      </c>
      <c r="K54" s="52">
        <f t="shared" si="8"/>
        <v>76269.3</v>
      </c>
      <c r="L54" s="31"/>
      <c r="M54" s="31"/>
      <c r="N54" s="31"/>
      <c r="O54" s="31"/>
    </row>
    <row r="55" spans="1:15" s="32" customFormat="1" ht="20.100000000000001" customHeight="1" x14ac:dyDescent="0.25">
      <c r="A55" s="46">
        <v>51</v>
      </c>
      <c r="B55" s="47" t="s">
        <v>85</v>
      </c>
      <c r="C55" s="48">
        <v>4.9800000000000004</v>
      </c>
      <c r="D55" s="48">
        <v>0.7</v>
      </c>
      <c r="E55" s="53"/>
      <c r="F55" s="48">
        <f t="shared" si="10"/>
        <v>0</v>
      </c>
      <c r="G55" s="50"/>
      <c r="H55" s="54">
        <f t="shared" si="11"/>
        <v>0</v>
      </c>
      <c r="I55" s="52">
        <v>1390000</v>
      </c>
      <c r="J55" s="52">
        <f t="shared" si="5"/>
        <v>7895200.0000000009</v>
      </c>
      <c r="K55" s="52">
        <f t="shared" si="8"/>
        <v>78952.000000000015</v>
      </c>
      <c r="L55" s="64"/>
      <c r="M55" s="64"/>
      <c r="N55" s="64"/>
      <c r="O55" s="64"/>
    </row>
    <row r="56" spans="1:15" s="17" customFormat="1" ht="20.100000000000001" customHeight="1" x14ac:dyDescent="0.25">
      <c r="A56" s="46">
        <v>52</v>
      </c>
      <c r="B56" s="47" t="s">
        <v>53</v>
      </c>
      <c r="C56" s="48">
        <v>4.9800000000000004</v>
      </c>
      <c r="D56" s="48">
        <v>0.35</v>
      </c>
      <c r="E56" s="53">
        <v>7.0000000000000007E-2</v>
      </c>
      <c r="F56" s="48">
        <f t="shared" si="10"/>
        <v>0.34860000000000008</v>
      </c>
      <c r="G56" s="50"/>
      <c r="H56" s="54">
        <f t="shared" si="11"/>
        <v>0</v>
      </c>
      <c r="I56" s="52">
        <v>1390000</v>
      </c>
      <c r="J56" s="52">
        <f t="shared" si="5"/>
        <v>7893254</v>
      </c>
      <c r="K56" s="52">
        <f t="shared" si="8"/>
        <v>78932.540000000008</v>
      </c>
      <c r="L56" s="31"/>
      <c r="M56" s="31"/>
      <c r="N56" s="31"/>
      <c r="O56" s="31"/>
    </row>
    <row r="57" spans="1:15" s="17" customFormat="1" ht="20.100000000000001" customHeight="1" x14ac:dyDescent="0.25">
      <c r="A57" s="46">
        <v>53</v>
      </c>
      <c r="B57" s="47" t="s">
        <v>54</v>
      </c>
      <c r="C57" s="48">
        <v>3</v>
      </c>
      <c r="D57" s="48">
        <v>0.35</v>
      </c>
      <c r="E57" s="53"/>
      <c r="F57" s="48">
        <f t="shared" si="10"/>
        <v>0</v>
      </c>
      <c r="G57" s="50"/>
      <c r="H57" s="54">
        <f t="shared" si="11"/>
        <v>0</v>
      </c>
      <c r="I57" s="52">
        <v>1390000</v>
      </c>
      <c r="J57" s="52">
        <f t="shared" si="5"/>
        <v>4656500</v>
      </c>
      <c r="K57" s="52">
        <f t="shared" si="8"/>
        <v>46565</v>
      </c>
      <c r="L57" s="31"/>
      <c r="M57" s="31"/>
      <c r="N57" s="31"/>
      <c r="O57" s="31"/>
    </row>
    <row r="58" spans="1:15" s="17" customFormat="1" ht="20.100000000000001" customHeight="1" x14ac:dyDescent="0.25">
      <c r="A58" s="46">
        <v>54</v>
      </c>
      <c r="B58" s="47" t="s">
        <v>55</v>
      </c>
      <c r="C58" s="48">
        <v>4.6500000000000004</v>
      </c>
      <c r="D58" s="48">
        <v>0.25</v>
      </c>
      <c r="E58" s="53"/>
      <c r="F58" s="48">
        <f t="shared" si="10"/>
        <v>0</v>
      </c>
      <c r="G58" s="50">
        <v>0.17</v>
      </c>
      <c r="H58" s="54">
        <f t="shared" si="11"/>
        <v>0.83300000000000007</v>
      </c>
      <c r="I58" s="52">
        <v>1390000</v>
      </c>
      <c r="J58" s="52">
        <f t="shared" si="5"/>
        <v>7968870.0000000009</v>
      </c>
      <c r="K58" s="52">
        <f t="shared" si="8"/>
        <v>79688.700000000012</v>
      </c>
      <c r="L58" s="31"/>
      <c r="M58" s="31"/>
      <c r="N58" s="31"/>
      <c r="O58" s="31"/>
    </row>
    <row r="59" spans="1:15" s="17" customFormat="1" ht="20.100000000000001" customHeight="1" x14ac:dyDescent="0.25">
      <c r="A59" s="46">
        <v>55</v>
      </c>
      <c r="B59" s="47" t="s">
        <v>88</v>
      </c>
      <c r="C59" s="48">
        <v>2.58</v>
      </c>
      <c r="D59" s="48"/>
      <c r="E59" s="53"/>
      <c r="F59" s="48">
        <f t="shared" si="10"/>
        <v>0</v>
      </c>
      <c r="G59" s="50"/>
      <c r="H59" s="54"/>
      <c r="I59" s="65">
        <v>1390000</v>
      </c>
      <c r="J59" s="52">
        <f t="shared" si="5"/>
        <v>3586200</v>
      </c>
      <c r="K59" s="52">
        <f t="shared" si="8"/>
        <v>35862</v>
      </c>
      <c r="L59" s="31"/>
      <c r="M59" s="31"/>
      <c r="N59" s="31"/>
      <c r="O59" s="31"/>
    </row>
    <row r="60" spans="1:15" s="17" customFormat="1" ht="20.100000000000001" customHeight="1" x14ac:dyDescent="0.25">
      <c r="A60" s="46">
        <v>56</v>
      </c>
      <c r="B60" s="47" t="s">
        <v>102</v>
      </c>
      <c r="C60" s="48">
        <v>2.67</v>
      </c>
      <c r="D60" s="48"/>
      <c r="E60" s="53"/>
      <c r="F60" s="48">
        <f t="shared" si="10"/>
        <v>0</v>
      </c>
      <c r="G60" s="50"/>
      <c r="H60" s="54"/>
      <c r="I60" s="65">
        <v>1390000</v>
      </c>
      <c r="J60" s="52">
        <f t="shared" si="5"/>
        <v>3711300</v>
      </c>
      <c r="K60" s="52">
        <f t="shared" si="8"/>
        <v>37113</v>
      </c>
      <c r="L60" s="31"/>
      <c r="M60" s="31"/>
      <c r="N60" s="31"/>
      <c r="O60" s="31"/>
    </row>
    <row r="61" spans="1:15" s="17" customFormat="1" ht="20.100000000000001" customHeight="1" x14ac:dyDescent="0.25">
      <c r="A61" s="46">
        <v>57</v>
      </c>
      <c r="B61" s="47" t="s">
        <v>56</v>
      </c>
      <c r="C61" s="69" t="s">
        <v>65</v>
      </c>
      <c r="D61" s="70"/>
      <c r="E61" s="70"/>
      <c r="F61" s="70"/>
      <c r="G61" s="70"/>
      <c r="H61" s="70"/>
      <c r="I61" s="70"/>
      <c r="J61" s="71"/>
      <c r="K61" s="66">
        <v>3000</v>
      </c>
      <c r="L61" s="31"/>
      <c r="M61" s="31"/>
      <c r="N61" s="31"/>
      <c r="O61" s="31"/>
    </row>
    <row r="62" spans="1:15" s="17" customFormat="1" ht="20.100000000000001" customHeight="1" x14ac:dyDescent="0.25">
      <c r="A62" s="46">
        <v>58</v>
      </c>
      <c r="B62" s="47" t="s">
        <v>57</v>
      </c>
      <c r="C62" s="72"/>
      <c r="D62" s="73"/>
      <c r="E62" s="73"/>
      <c r="F62" s="73"/>
      <c r="G62" s="73"/>
      <c r="H62" s="73"/>
      <c r="I62" s="73"/>
      <c r="J62" s="74"/>
      <c r="K62" s="66">
        <v>3000</v>
      </c>
      <c r="L62" s="31"/>
      <c r="M62" s="31"/>
      <c r="N62" s="31"/>
      <c r="O62" s="31"/>
    </row>
    <row r="63" spans="1:15" s="17" customFormat="1" ht="20.100000000000001" customHeight="1" x14ac:dyDescent="0.25">
      <c r="A63" s="46">
        <v>59</v>
      </c>
      <c r="B63" s="47" t="s">
        <v>58</v>
      </c>
      <c r="C63" s="72"/>
      <c r="D63" s="73"/>
      <c r="E63" s="73"/>
      <c r="F63" s="73"/>
      <c r="G63" s="73"/>
      <c r="H63" s="73"/>
      <c r="I63" s="73"/>
      <c r="J63" s="74"/>
      <c r="K63" s="66">
        <v>3000</v>
      </c>
      <c r="L63" s="31"/>
      <c r="M63" s="31"/>
      <c r="N63" s="31"/>
      <c r="O63" s="31"/>
    </row>
    <row r="64" spans="1:15" s="17" customFormat="1" ht="20.100000000000001" customHeight="1" x14ac:dyDescent="0.25">
      <c r="A64" s="46">
        <v>60</v>
      </c>
      <c r="B64" s="47" t="s">
        <v>59</v>
      </c>
      <c r="C64" s="72"/>
      <c r="D64" s="73"/>
      <c r="E64" s="73"/>
      <c r="F64" s="73"/>
      <c r="G64" s="73"/>
      <c r="H64" s="73"/>
      <c r="I64" s="73"/>
      <c r="J64" s="74"/>
      <c r="K64" s="66">
        <v>3000</v>
      </c>
      <c r="L64" s="31"/>
      <c r="M64" s="31"/>
      <c r="N64" s="31"/>
      <c r="O64" s="31"/>
    </row>
    <row r="65" spans="1:18" s="17" customFormat="1" ht="20.100000000000001" customHeight="1" x14ac:dyDescent="0.25">
      <c r="A65" s="46">
        <v>61</v>
      </c>
      <c r="B65" s="47" t="s">
        <v>60</v>
      </c>
      <c r="C65" s="72"/>
      <c r="D65" s="73"/>
      <c r="E65" s="73"/>
      <c r="F65" s="73"/>
      <c r="G65" s="73"/>
      <c r="H65" s="73"/>
      <c r="I65" s="73"/>
      <c r="J65" s="74"/>
      <c r="K65" s="66">
        <v>3000</v>
      </c>
      <c r="L65" s="31"/>
      <c r="M65" s="31"/>
      <c r="N65" s="31"/>
      <c r="O65" s="31"/>
    </row>
    <row r="66" spans="1:18" s="17" customFormat="1" ht="20.100000000000001" customHeight="1" x14ac:dyDescent="0.25">
      <c r="A66" s="46">
        <v>62</v>
      </c>
      <c r="B66" s="47" t="s">
        <v>61</v>
      </c>
      <c r="C66" s="72"/>
      <c r="D66" s="73"/>
      <c r="E66" s="73"/>
      <c r="F66" s="73"/>
      <c r="G66" s="73"/>
      <c r="H66" s="73"/>
      <c r="I66" s="73"/>
      <c r="J66" s="74"/>
      <c r="K66" s="66">
        <v>3000</v>
      </c>
      <c r="L66" s="31"/>
      <c r="M66" s="31"/>
      <c r="N66" s="31"/>
      <c r="O66" s="31"/>
    </row>
    <row r="67" spans="1:18" s="17" customFormat="1" ht="20.100000000000001" customHeight="1" x14ac:dyDescent="0.25">
      <c r="A67" s="46">
        <v>63</v>
      </c>
      <c r="B67" s="47" t="s">
        <v>62</v>
      </c>
      <c r="C67" s="72"/>
      <c r="D67" s="73"/>
      <c r="E67" s="73"/>
      <c r="F67" s="73"/>
      <c r="G67" s="73"/>
      <c r="H67" s="73"/>
      <c r="I67" s="73"/>
      <c r="J67" s="74"/>
      <c r="K67" s="66">
        <v>3000</v>
      </c>
      <c r="L67" s="31"/>
      <c r="M67" s="31"/>
      <c r="N67" s="31"/>
      <c r="O67" s="31"/>
    </row>
    <row r="68" spans="1:18" s="17" customFormat="1" ht="20.100000000000001" customHeight="1" x14ac:dyDescent="0.25">
      <c r="A68" s="46">
        <v>64</v>
      </c>
      <c r="B68" s="47" t="s">
        <v>63</v>
      </c>
      <c r="C68" s="72"/>
      <c r="D68" s="73"/>
      <c r="E68" s="73"/>
      <c r="F68" s="73"/>
      <c r="G68" s="73"/>
      <c r="H68" s="73"/>
      <c r="I68" s="73"/>
      <c r="J68" s="74"/>
      <c r="K68" s="66">
        <v>3000</v>
      </c>
      <c r="L68" s="31"/>
      <c r="M68" s="31"/>
      <c r="N68" s="31"/>
      <c r="O68" s="31"/>
    </row>
    <row r="69" spans="1:18" s="32" customFormat="1" ht="20.100000000000001" customHeight="1" x14ac:dyDescent="0.25">
      <c r="A69" s="46">
        <v>65</v>
      </c>
      <c r="B69" s="47" t="s">
        <v>86</v>
      </c>
      <c r="C69" s="72"/>
      <c r="D69" s="73"/>
      <c r="E69" s="73"/>
      <c r="F69" s="73"/>
      <c r="G69" s="73"/>
      <c r="H69" s="73"/>
      <c r="I69" s="73"/>
      <c r="J69" s="74"/>
      <c r="K69" s="66">
        <v>3000</v>
      </c>
      <c r="L69" s="64"/>
      <c r="M69" s="64"/>
      <c r="N69" s="64"/>
      <c r="O69" s="64"/>
    </row>
    <row r="70" spans="1:18" s="17" customFormat="1" ht="20.100000000000001" customHeight="1" x14ac:dyDescent="0.25">
      <c r="A70" s="46">
        <v>66</v>
      </c>
      <c r="B70" s="47" t="s">
        <v>64</v>
      </c>
      <c r="C70" s="72"/>
      <c r="D70" s="73"/>
      <c r="E70" s="73"/>
      <c r="F70" s="73"/>
      <c r="G70" s="73"/>
      <c r="H70" s="73"/>
      <c r="I70" s="73"/>
      <c r="J70" s="74"/>
      <c r="K70" s="66">
        <v>3000</v>
      </c>
      <c r="L70" s="31"/>
      <c r="M70" s="31"/>
      <c r="N70" s="62">
        <f>SUM(K49:K70)</f>
        <v>776655.56920000003</v>
      </c>
      <c r="O70" s="31"/>
    </row>
    <row r="71" spans="1:18" s="17" customFormat="1" ht="20.100000000000001" customHeight="1" x14ac:dyDescent="0.25">
      <c r="A71" s="46">
        <v>67</v>
      </c>
      <c r="B71" s="47" t="s">
        <v>81</v>
      </c>
      <c r="C71" s="72"/>
      <c r="D71" s="73"/>
      <c r="E71" s="73"/>
      <c r="F71" s="73"/>
      <c r="G71" s="73"/>
      <c r="H71" s="73"/>
      <c r="I71" s="73"/>
      <c r="J71" s="74"/>
      <c r="K71" s="66">
        <v>3000</v>
      </c>
      <c r="L71" s="31"/>
      <c r="M71" s="31"/>
      <c r="N71" s="62"/>
      <c r="O71" s="31"/>
    </row>
    <row r="72" spans="1:18" s="17" customFormat="1" ht="20.100000000000001" customHeight="1" x14ac:dyDescent="0.25">
      <c r="A72" s="46">
        <v>68</v>
      </c>
      <c r="B72" s="47" t="s">
        <v>103</v>
      </c>
      <c r="C72" s="72"/>
      <c r="D72" s="73"/>
      <c r="E72" s="73"/>
      <c r="F72" s="73"/>
      <c r="G72" s="73"/>
      <c r="H72" s="73"/>
      <c r="I72" s="73"/>
      <c r="J72" s="74"/>
      <c r="K72" s="66">
        <v>3000</v>
      </c>
      <c r="L72" s="31"/>
      <c r="M72" s="31"/>
      <c r="N72" s="62"/>
      <c r="O72" s="31"/>
      <c r="R72" s="33" t="s">
        <v>96</v>
      </c>
    </row>
    <row r="73" spans="1:18" s="17" customFormat="1" ht="20.100000000000001" customHeight="1" x14ac:dyDescent="0.25">
      <c r="A73" s="46">
        <v>69</v>
      </c>
      <c r="B73" s="47" t="s">
        <v>104</v>
      </c>
      <c r="C73" s="72"/>
      <c r="D73" s="73"/>
      <c r="E73" s="73"/>
      <c r="F73" s="73"/>
      <c r="G73" s="73"/>
      <c r="H73" s="73"/>
      <c r="I73" s="73"/>
      <c r="J73" s="74"/>
      <c r="K73" s="66">
        <v>3000</v>
      </c>
      <c r="L73" s="31"/>
      <c r="M73" s="31"/>
      <c r="N73" s="62"/>
      <c r="O73" s="31"/>
      <c r="R73" s="34">
        <f>SUM(K49:K74)</f>
        <v>788655.56920000003</v>
      </c>
    </row>
    <row r="74" spans="1:18" s="17" customFormat="1" ht="20.100000000000001" customHeight="1" x14ac:dyDescent="0.25">
      <c r="A74" s="46">
        <v>70</v>
      </c>
      <c r="B74" s="47" t="s">
        <v>105</v>
      </c>
      <c r="C74" s="75"/>
      <c r="D74" s="76"/>
      <c r="E74" s="76"/>
      <c r="F74" s="76"/>
      <c r="G74" s="76"/>
      <c r="H74" s="76"/>
      <c r="I74" s="76"/>
      <c r="J74" s="77"/>
      <c r="K74" s="66">
        <v>3000</v>
      </c>
      <c r="L74" s="31"/>
      <c r="M74" s="31"/>
      <c r="N74" s="62"/>
      <c r="O74" s="31"/>
    </row>
    <row r="75" spans="1:18" s="14" customFormat="1" ht="25.5" customHeight="1" x14ac:dyDescent="0.25">
      <c r="A75" s="84" t="s">
        <v>22</v>
      </c>
      <c r="B75" s="85"/>
      <c r="C75" s="85"/>
      <c r="D75" s="85"/>
      <c r="E75" s="85"/>
      <c r="F75" s="85"/>
      <c r="G75" s="85"/>
      <c r="H75" s="85"/>
      <c r="I75" s="86"/>
      <c r="J75" s="67">
        <f>SUM(J5:J70)</f>
        <v>385908985.96000004</v>
      </c>
      <c r="K75" s="67">
        <f>SUM(K5:K70)</f>
        <v>3889160.6595999999</v>
      </c>
      <c r="L75" s="42"/>
      <c r="M75" s="42"/>
      <c r="N75" s="42"/>
      <c r="O75" s="42"/>
    </row>
    <row r="76" spans="1:18" s="17" customFormat="1" ht="19.5" customHeight="1" x14ac:dyDescent="0.25">
      <c r="A76" s="3"/>
      <c r="B76" s="3"/>
      <c r="C76" s="4"/>
      <c r="D76" s="3"/>
      <c r="E76" s="3"/>
      <c r="F76" s="3"/>
      <c r="G76" s="3"/>
      <c r="H76" s="3"/>
      <c r="I76" s="3"/>
      <c r="J76" s="3"/>
      <c r="K76" s="3"/>
    </row>
    <row r="77" spans="1:18" s="17" customFormat="1" ht="26.25" customHeight="1" x14ac:dyDescent="0.25">
      <c r="A77" s="83" t="s">
        <v>66</v>
      </c>
      <c r="B77" s="83"/>
      <c r="C77" s="83"/>
      <c r="D77" s="83"/>
      <c r="E77" s="83"/>
      <c r="F77" s="83"/>
      <c r="G77" s="83"/>
      <c r="H77" s="21">
        <f>K75*30%</f>
        <v>1166748.1978799999</v>
      </c>
      <c r="I77" s="23" t="s">
        <v>79</v>
      </c>
      <c r="K77" s="3"/>
      <c r="L77" s="19"/>
      <c r="M77" s="19"/>
      <c r="N77" s="19"/>
      <c r="O77" s="19"/>
    </row>
    <row r="78" spans="1:18" s="17" customFormat="1" ht="30" customHeight="1" x14ac:dyDescent="0.25">
      <c r="A78" s="83" t="s">
        <v>68</v>
      </c>
      <c r="B78" s="83"/>
      <c r="C78" s="83"/>
      <c r="D78" s="83"/>
      <c r="E78" s="83"/>
      <c r="F78" s="83"/>
      <c r="G78" s="83"/>
      <c r="H78" s="22">
        <f>K75*70%</f>
        <v>2722412.4617199996</v>
      </c>
      <c r="I78" s="23" t="s">
        <v>79</v>
      </c>
      <c r="K78" s="6"/>
      <c r="L78" s="19"/>
      <c r="M78" s="7"/>
      <c r="N78" s="8"/>
      <c r="O78" s="19"/>
    </row>
    <row r="79" spans="1:18" s="17" customFormat="1" ht="30" customHeight="1" x14ac:dyDescent="0.25">
      <c r="A79" s="83" t="s">
        <v>67</v>
      </c>
      <c r="B79" s="83"/>
      <c r="C79" s="83"/>
      <c r="D79" s="83"/>
      <c r="E79" s="83"/>
      <c r="F79" s="83"/>
      <c r="G79" s="83"/>
      <c r="H79" s="21">
        <f>H78*70%</f>
        <v>1905688.7232039995</v>
      </c>
      <c r="I79" s="23" t="s">
        <v>79</v>
      </c>
      <c r="K79" s="6"/>
      <c r="L79" s="19"/>
      <c r="M79" s="9"/>
      <c r="N79" s="10"/>
      <c r="O79" s="19"/>
    </row>
    <row r="80" spans="1:18" s="17" customFormat="1" ht="30" customHeight="1" x14ac:dyDescent="0.25">
      <c r="A80" s="83" t="s">
        <v>78</v>
      </c>
      <c r="B80" s="83"/>
      <c r="C80" s="83"/>
      <c r="D80" s="83"/>
      <c r="E80" s="83"/>
      <c r="F80" s="83"/>
      <c r="G80" s="83"/>
      <c r="H80" s="21">
        <f>H78*30%</f>
        <v>816723.73851599987</v>
      </c>
      <c r="I80" s="23" t="s">
        <v>79</v>
      </c>
      <c r="K80" s="6"/>
      <c r="L80" s="19"/>
      <c r="M80" s="11"/>
      <c r="N80" s="10"/>
      <c r="O80" s="19"/>
    </row>
    <row r="81" spans="1:15" s="17" customFormat="1" ht="15.75" x14ac:dyDescent="0.25">
      <c r="A81" s="3"/>
      <c r="B81" s="3"/>
      <c r="C81" s="4"/>
      <c r="D81" s="3"/>
      <c r="E81" s="3"/>
      <c r="F81" s="3"/>
      <c r="G81" s="3"/>
      <c r="H81" s="3"/>
      <c r="I81" s="3"/>
      <c r="J81" s="3"/>
      <c r="K81" s="6"/>
      <c r="L81" s="19"/>
      <c r="M81" s="12"/>
      <c r="N81" s="13"/>
      <c r="O81" s="19"/>
    </row>
    <row r="82" spans="1:15" s="17" customFormat="1" ht="15.75" x14ac:dyDescent="0.25">
      <c r="A82" s="79"/>
      <c r="B82" s="79"/>
      <c r="C82" s="37"/>
      <c r="D82" s="31"/>
      <c r="E82" s="31"/>
      <c r="F82" s="31"/>
      <c r="G82" s="80" t="s">
        <v>107</v>
      </c>
      <c r="H82" s="80"/>
      <c r="I82" s="80"/>
      <c r="J82" s="80"/>
      <c r="K82" s="80"/>
      <c r="L82" s="19"/>
      <c r="M82" s="19"/>
      <c r="N82" s="19"/>
      <c r="O82" s="19"/>
    </row>
    <row r="83" spans="1:15" s="17" customFormat="1" ht="15.75" x14ac:dyDescent="0.25">
      <c r="A83" s="81" t="s">
        <v>84</v>
      </c>
      <c r="B83" s="81"/>
      <c r="C83" s="81"/>
      <c r="D83" s="81"/>
      <c r="E83" s="81"/>
      <c r="F83" s="81"/>
      <c r="G83" s="81" t="s">
        <v>82</v>
      </c>
      <c r="H83" s="81"/>
      <c r="I83" s="81"/>
      <c r="J83" s="81"/>
      <c r="K83" s="81"/>
      <c r="L83" s="19"/>
      <c r="M83" s="19"/>
      <c r="N83" s="19"/>
      <c r="O83" s="19"/>
    </row>
    <row r="84" spans="1:15" s="17" customFormat="1" ht="16.5" x14ac:dyDescent="0.25">
      <c r="A84" s="37"/>
      <c r="B84" s="37"/>
      <c r="C84" s="37"/>
      <c r="D84" s="31"/>
      <c r="E84" s="31"/>
      <c r="F84" s="31"/>
      <c r="G84" s="82" t="s">
        <v>83</v>
      </c>
      <c r="H84" s="82"/>
      <c r="I84" s="82"/>
      <c r="J84" s="82"/>
      <c r="K84" s="82"/>
    </row>
    <row r="85" spans="1:15" s="17" customFormat="1" ht="15.75" x14ac:dyDescent="0.25">
      <c r="A85"/>
      <c r="B85"/>
      <c r="C85"/>
      <c r="G85"/>
      <c r="H85"/>
      <c r="I85"/>
      <c r="J85"/>
      <c r="K85"/>
    </row>
    <row r="86" spans="1:15" s="17" customFormat="1" ht="15.75" x14ac:dyDescent="0.25">
      <c r="A86"/>
      <c r="B86"/>
      <c r="C86"/>
      <c r="G86"/>
      <c r="H86"/>
      <c r="I86"/>
      <c r="J86"/>
      <c r="K86"/>
    </row>
    <row r="87" spans="1:15" s="17" customFormat="1" ht="15.75" x14ac:dyDescent="0.25">
      <c r="A87"/>
      <c r="B87"/>
      <c r="C87"/>
      <c r="G87"/>
      <c r="H87"/>
      <c r="I87"/>
      <c r="J87"/>
      <c r="K87"/>
    </row>
    <row r="88" spans="1:15" s="17" customFormat="1" ht="15.75" x14ac:dyDescent="0.25">
      <c r="A88"/>
      <c r="B88"/>
      <c r="C88"/>
      <c r="G88"/>
      <c r="H88"/>
      <c r="I88"/>
      <c r="J88"/>
      <c r="K88"/>
    </row>
    <row r="89" spans="1:15" s="17" customFormat="1" ht="15.75" x14ac:dyDescent="0.25">
      <c r="A89" s="26"/>
      <c r="B89"/>
      <c r="C89" s="26"/>
      <c r="G89" s="26"/>
      <c r="H89" s="26"/>
      <c r="I89" s="26"/>
      <c r="J89" s="26"/>
      <c r="K89" s="26"/>
    </row>
    <row r="90" spans="1:15" s="17" customFormat="1" ht="18.75" x14ac:dyDescent="0.3">
      <c r="A90" s="78" t="s">
        <v>32</v>
      </c>
      <c r="B90" s="78"/>
      <c r="C90" s="78"/>
      <c r="D90" s="78"/>
      <c r="E90" s="78"/>
      <c r="F90" s="78"/>
      <c r="G90" s="78" t="s">
        <v>0</v>
      </c>
      <c r="H90" s="78"/>
      <c r="I90" s="78"/>
      <c r="J90" s="78"/>
      <c r="K90" s="78"/>
    </row>
    <row r="91" spans="1:15" s="17" customFormat="1" ht="15.75" x14ac:dyDescent="0.25">
      <c r="A91" s="3"/>
      <c r="B91" s="3"/>
      <c r="C91" s="3"/>
      <c r="D91" s="3"/>
      <c r="E91" s="3"/>
      <c r="F91" s="3"/>
      <c r="G91" s="3"/>
      <c r="H91" s="3"/>
      <c r="I91" s="5"/>
      <c r="J91" s="3"/>
      <c r="K91" s="3"/>
    </row>
    <row r="92" spans="1:15" s="17" customFormat="1" ht="15.75" x14ac:dyDescent="0.25">
      <c r="A92" s="3"/>
      <c r="B92" s="3"/>
      <c r="C92" s="4"/>
      <c r="D92" s="3"/>
      <c r="E92" s="3"/>
      <c r="F92" s="3"/>
      <c r="G92" s="3"/>
      <c r="H92" s="3"/>
      <c r="I92" s="3"/>
      <c r="J92" s="3"/>
      <c r="K92" s="3"/>
    </row>
    <row r="93" spans="1:15" s="17" customFormat="1" ht="15.75" x14ac:dyDescent="0.25">
      <c r="A93" s="3"/>
      <c r="B93" s="3"/>
      <c r="C93" s="3"/>
      <c r="D93" s="3"/>
      <c r="E93" s="3"/>
      <c r="F93" s="3"/>
      <c r="G93" s="3"/>
      <c r="H93" s="3"/>
      <c r="I93" s="5"/>
      <c r="J93" s="3"/>
      <c r="K93" s="3"/>
    </row>
    <row r="94" spans="1:15" s="17" customFormat="1" ht="15.75" x14ac:dyDescent="0.25">
      <c r="A94" s="3"/>
      <c r="B94" s="3"/>
      <c r="C94" s="4"/>
      <c r="D94" s="3"/>
      <c r="E94" s="3"/>
      <c r="F94" s="3"/>
      <c r="G94" s="3"/>
      <c r="H94" s="3"/>
      <c r="I94" s="3"/>
      <c r="J94" s="3"/>
      <c r="K94" s="3"/>
    </row>
    <row r="95" spans="1:15" s="17" customFormat="1" ht="15.75" x14ac:dyDescent="0.25">
      <c r="C95" s="20"/>
    </row>
    <row r="96" spans="1:15" s="17" customFormat="1" ht="15.75" x14ac:dyDescent="0.25">
      <c r="C96" s="20"/>
    </row>
    <row r="97" spans="3:3" s="17" customFormat="1" ht="15.75" x14ac:dyDescent="0.25">
      <c r="C97" s="20"/>
    </row>
    <row r="98" spans="3:3" s="17" customFormat="1" ht="15.75" x14ac:dyDescent="0.25">
      <c r="C98" s="20"/>
    </row>
    <row r="99" spans="3:3" s="17" customFormat="1" ht="15.75" x14ac:dyDescent="0.25">
      <c r="C99" s="20"/>
    </row>
    <row r="100" spans="3:3" s="17" customFormat="1" ht="15.75" x14ac:dyDescent="0.25">
      <c r="C100" s="20"/>
    </row>
    <row r="101" spans="3:3" s="17" customFormat="1" ht="15.75" x14ac:dyDescent="0.25">
      <c r="C101" s="20"/>
    </row>
    <row r="102" spans="3:3" s="17" customFormat="1" ht="15.75" x14ac:dyDescent="0.25">
      <c r="C102" s="20"/>
    </row>
    <row r="103" spans="3:3" s="17" customFormat="1" ht="15.75" x14ac:dyDescent="0.25">
      <c r="C103" s="20"/>
    </row>
    <row r="104" spans="3:3" s="17" customFormat="1" ht="15.75" x14ac:dyDescent="0.25">
      <c r="C104" s="20"/>
    </row>
    <row r="105" spans="3:3" s="17" customFormat="1" ht="15.75" x14ac:dyDescent="0.25">
      <c r="C105" s="20"/>
    </row>
    <row r="106" spans="3:3" s="17" customFormat="1" ht="15.75" x14ac:dyDescent="0.25">
      <c r="C106" s="20"/>
    </row>
    <row r="107" spans="3:3" s="17" customFormat="1" ht="15.75" x14ac:dyDescent="0.25">
      <c r="C107" s="20"/>
    </row>
    <row r="108" spans="3:3" s="17" customFormat="1" ht="15.75" x14ac:dyDescent="0.25">
      <c r="C108" s="20"/>
    </row>
    <row r="109" spans="3:3" s="17" customFormat="1" ht="15.75" x14ac:dyDescent="0.25">
      <c r="C109" s="20"/>
    </row>
    <row r="110" spans="3:3" s="17" customFormat="1" ht="15.75" x14ac:dyDescent="0.25">
      <c r="C110" s="20"/>
    </row>
  </sheetData>
  <mergeCells count="18">
    <mergeCell ref="A1:F1"/>
    <mergeCell ref="G1:K1"/>
    <mergeCell ref="A2:K2"/>
    <mergeCell ref="E3:F3"/>
    <mergeCell ref="G3:H3"/>
    <mergeCell ref="C61:J74"/>
    <mergeCell ref="A90:F90"/>
    <mergeCell ref="G90:K90"/>
    <mergeCell ref="A82:B82"/>
    <mergeCell ref="G82:K82"/>
    <mergeCell ref="A83:F83"/>
    <mergeCell ref="G83:K83"/>
    <mergeCell ref="G84:K84"/>
    <mergeCell ref="A77:G77"/>
    <mergeCell ref="A78:G78"/>
    <mergeCell ref="A79:G79"/>
    <mergeCell ref="A80:G80"/>
    <mergeCell ref="A75:I75"/>
  </mergeCells>
  <pageMargins left="0.31" right="0.2" top="0.44" bottom="0.39" header="0.39" footer="0.4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zoomScale="85" zoomScaleNormal="85" workbookViewId="0">
      <pane ySplit="4" topLeftCell="A65" activePane="bottomLeft" state="frozen"/>
      <selection pane="bottomLeft" activeCell="G83" sqref="G83:K83"/>
    </sheetView>
  </sheetViews>
  <sheetFormatPr defaultRowHeight="15" x14ac:dyDescent="0.25"/>
  <cols>
    <col min="1" max="1" width="6.5703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7" width="0" hidden="1" customWidth="1"/>
    <col min="19" max="20" width="12.42578125" bestFit="1" customWidth="1"/>
  </cols>
  <sheetData>
    <row r="1" spans="1:19" s="2" customFormat="1" ht="55.5" customHeight="1" x14ac:dyDescent="0.25">
      <c r="A1" s="87" t="s">
        <v>90</v>
      </c>
      <c r="B1" s="88"/>
      <c r="C1" s="88"/>
      <c r="D1" s="88"/>
      <c r="E1" s="88"/>
      <c r="F1" s="88"/>
      <c r="G1" s="87" t="s">
        <v>21</v>
      </c>
      <c r="H1" s="88"/>
      <c r="I1" s="88"/>
      <c r="J1" s="88"/>
      <c r="K1" s="88"/>
      <c r="L1" s="38"/>
    </row>
    <row r="2" spans="1:19" ht="50.25" customHeight="1" x14ac:dyDescent="0.25">
      <c r="A2" s="89" t="s">
        <v>92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37"/>
    </row>
    <row r="3" spans="1:19" s="14" customFormat="1" ht="42" customHeight="1" x14ac:dyDescent="0.25">
      <c r="A3" s="39" t="s">
        <v>12</v>
      </c>
      <c r="B3" s="39" t="s">
        <v>13</v>
      </c>
      <c r="C3" s="40" t="s">
        <v>74</v>
      </c>
      <c r="D3" s="40" t="s">
        <v>69</v>
      </c>
      <c r="E3" s="91" t="s">
        <v>70</v>
      </c>
      <c r="F3" s="92"/>
      <c r="G3" s="91" t="s">
        <v>71</v>
      </c>
      <c r="H3" s="93"/>
      <c r="I3" s="40" t="s">
        <v>80</v>
      </c>
      <c r="J3" s="40" t="s">
        <v>72</v>
      </c>
      <c r="K3" s="41" t="s">
        <v>73</v>
      </c>
      <c r="L3" s="42" t="s">
        <v>77</v>
      </c>
      <c r="N3" s="15"/>
    </row>
    <row r="4" spans="1:19" s="16" customFormat="1" ht="20.100000000000001" hidden="1" customHeight="1" x14ac:dyDescent="0.25">
      <c r="A4" s="43"/>
      <c r="B4" s="43">
        <v>2</v>
      </c>
      <c r="C4" s="43">
        <v>3</v>
      </c>
      <c r="D4" s="43">
        <v>4</v>
      </c>
      <c r="E4" s="43">
        <v>5</v>
      </c>
      <c r="F4" s="43" t="s">
        <v>14</v>
      </c>
      <c r="G4" s="43">
        <v>7</v>
      </c>
      <c r="H4" s="43" t="s">
        <v>15</v>
      </c>
      <c r="I4" s="43">
        <v>9</v>
      </c>
      <c r="J4" s="43" t="s">
        <v>16</v>
      </c>
      <c r="K4" s="44" t="s">
        <v>17</v>
      </c>
      <c r="L4" s="45"/>
    </row>
    <row r="5" spans="1:19" s="16" customFormat="1" ht="20.100000000000001" customHeight="1" x14ac:dyDescent="0.25">
      <c r="A5" s="46">
        <v>1</v>
      </c>
      <c r="B5" s="47" t="s">
        <v>23</v>
      </c>
      <c r="C5" s="48">
        <v>3.33</v>
      </c>
      <c r="D5" s="48">
        <v>0.25</v>
      </c>
      <c r="E5" s="49"/>
      <c r="F5" s="48">
        <f t="shared" ref="F5:F14" si="0">D5*E5</f>
        <v>0</v>
      </c>
      <c r="G5" s="50">
        <v>0.11</v>
      </c>
      <c r="H5" s="51">
        <f t="shared" ref="H5:H17" si="1">(C5+D5+F5)*G5</f>
        <v>0.39379999999999998</v>
      </c>
      <c r="I5" s="52">
        <v>1390000</v>
      </c>
      <c r="J5" s="52">
        <f t="shared" ref="J5:J60" si="2">(C5+D5+F5+H5)*I5</f>
        <v>5523582</v>
      </c>
      <c r="K5" s="52">
        <f t="shared" ref="K5:K17" si="3">J5*1%</f>
        <v>55235.82</v>
      </c>
      <c r="L5" s="45"/>
    </row>
    <row r="6" spans="1:19" s="16" customFormat="1" ht="20.100000000000001" customHeight="1" x14ac:dyDescent="0.25">
      <c r="A6" s="46">
        <v>2</v>
      </c>
      <c r="B6" s="47" t="s">
        <v>24</v>
      </c>
      <c r="C6" s="48">
        <v>4.9800000000000004</v>
      </c>
      <c r="D6" s="48">
        <v>0.7</v>
      </c>
      <c r="E6" s="49"/>
      <c r="F6" s="48">
        <f t="shared" si="0"/>
        <v>0</v>
      </c>
      <c r="G6" s="50">
        <v>0.17</v>
      </c>
      <c r="H6" s="51">
        <f t="shared" si="1"/>
        <v>0.96560000000000012</v>
      </c>
      <c r="I6" s="52">
        <v>1390000</v>
      </c>
      <c r="J6" s="52">
        <f t="shared" si="2"/>
        <v>9237384.0000000019</v>
      </c>
      <c r="K6" s="52">
        <f t="shared" si="3"/>
        <v>92373.840000000026</v>
      </c>
      <c r="L6" s="45"/>
    </row>
    <row r="7" spans="1:19" s="16" customFormat="1" ht="20.100000000000001" customHeight="1" x14ac:dyDescent="0.25">
      <c r="A7" s="46">
        <v>3</v>
      </c>
      <c r="B7" s="47" t="s">
        <v>25</v>
      </c>
      <c r="C7" s="48">
        <v>6.04</v>
      </c>
      <c r="D7" s="48">
        <v>0.45</v>
      </c>
      <c r="E7" s="49"/>
      <c r="F7" s="48">
        <f t="shared" si="0"/>
        <v>0</v>
      </c>
      <c r="G7" s="50">
        <v>0.3</v>
      </c>
      <c r="H7" s="51">
        <f t="shared" si="1"/>
        <v>1.9470000000000001</v>
      </c>
      <c r="I7" s="52">
        <v>1390000</v>
      </c>
      <c r="J7" s="52">
        <f t="shared" si="2"/>
        <v>11727430.000000002</v>
      </c>
      <c r="K7" s="52">
        <f t="shared" si="3"/>
        <v>117274.30000000002</v>
      </c>
      <c r="L7" s="45"/>
    </row>
    <row r="8" spans="1:19" s="16" customFormat="1" ht="20.100000000000001" customHeight="1" x14ac:dyDescent="0.25">
      <c r="A8" s="46">
        <v>4</v>
      </c>
      <c r="B8" s="47" t="s">
        <v>26</v>
      </c>
      <c r="C8" s="48">
        <v>3.66</v>
      </c>
      <c r="D8" s="48"/>
      <c r="E8" s="49"/>
      <c r="F8" s="48">
        <f t="shared" si="0"/>
        <v>0</v>
      </c>
      <c r="G8" s="50">
        <v>0.13</v>
      </c>
      <c r="H8" s="51">
        <f t="shared" si="1"/>
        <v>0.47580000000000006</v>
      </c>
      <c r="I8" s="52">
        <v>1390000</v>
      </c>
      <c r="J8" s="52">
        <f t="shared" si="2"/>
        <v>5748762.0000000009</v>
      </c>
      <c r="K8" s="52">
        <f t="shared" si="3"/>
        <v>57487.62000000001</v>
      </c>
      <c r="L8" s="45"/>
    </row>
    <row r="9" spans="1:19" s="16" customFormat="1" ht="20.100000000000001" customHeight="1" x14ac:dyDescent="0.25">
      <c r="A9" s="46">
        <v>5</v>
      </c>
      <c r="B9" s="47" t="s">
        <v>27</v>
      </c>
      <c r="C9" s="48">
        <v>4.9800000000000004</v>
      </c>
      <c r="D9" s="48"/>
      <c r="E9" s="49">
        <v>0.06</v>
      </c>
      <c r="F9" s="48">
        <f>C9*E9</f>
        <v>0.29880000000000001</v>
      </c>
      <c r="G9" s="50">
        <v>0.22</v>
      </c>
      <c r="H9" s="51">
        <f t="shared" si="1"/>
        <v>1.1613360000000001</v>
      </c>
      <c r="I9" s="52">
        <v>1390000</v>
      </c>
      <c r="J9" s="52">
        <f t="shared" si="2"/>
        <v>8951789.040000001</v>
      </c>
      <c r="K9" s="52">
        <f t="shared" si="3"/>
        <v>89517.890400000018</v>
      </c>
      <c r="L9" s="45"/>
    </row>
    <row r="10" spans="1:19" s="16" customFormat="1" ht="20.100000000000001" customHeight="1" x14ac:dyDescent="0.25">
      <c r="A10" s="46">
        <v>6</v>
      </c>
      <c r="B10" s="47" t="s">
        <v>28</v>
      </c>
      <c r="C10" s="48">
        <v>4.6500000000000004</v>
      </c>
      <c r="D10" s="48">
        <v>0.25</v>
      </c>
      <c r="E10" s="49"/>
      <c r="F10" s="48">
        <f t="shared" si="0"/>
        <v>0</v>
      </c>
      <c r="G10" s="50">
        <v>0.19</v>
      </c>
      <c r="H10" s="51">
        <f t="shared" si="1"/>
        <v>0.93100000000000005</v>
      </c>
      <c r="I10" s="52">
        <v>1390000</v>
      </c>
      <c r="J10" s="52">
        <f t="shared" si="2"/>
        <v>8105090.0000000009</v>
      </c>
      <c r="K10" s="52">
        <f t="shared" si="3"/>
        <v>81050.900000000009</v>
      </c>
      <c r="L10" s="45"/>
    </row>
    <row r="11" spans="1:19" s="16" customFormat="1" ht="20.100000000000001" customHeight="1" x14ac:dyDescent="0.25">
      <c r="A11" s="46">
        <v>7</v>
      </c>
      <c r="B11" s="47" t="s">
        <v>29</v>
      </c>
      <c r="C11" s="48">
        <v>4.32</v>
      </c>
      <c r="D11" s="48">
        <v>0.35</v>
      </c>
      <c r="E11" s="49"/>
      <c r="F11" s="48">
        <f t="shared" si="0"/>
        <v>0</v>
      </c>
      <c r="G11" s="50">
        <v>0.16</v>
      </c>
      <c r="H11" s="51">
        <f t="shared" si="1"/>
        <v>0.74719999999999998</v>
      </c>
      <c r="I11" s="52">
        <v>1390000</v>
      </c>
      <c r="J11" s="52">
        <f t="shared" si="2"/>
        <v>7529908</v>
      </c>
      <c r="K11" s="52">
        <f t="shared" si="3"/>
        <v>75299.08</v>
      </c>
      <c r="L11" s="45"/>
    </row>
    <row r="12" spans="1:19" s="16" customFormat="1" ht="20.100000000000001" customHeight="1" x14ac:dyDescent="0.25">
      <c r="A12" s="46">
        <v>8</v>
      </c>
      <c r="B12" s="47" t="s">
        <v>30</v>
      </c>
      <c r="C12" s="48">
        <v>3.33</v>
      </c>
      <c r="D12" s="48"/>
      <c r="E12" s="49"/>
      <c r="F12" s="48">
        <f t="shared" si="0"/>
        <v>0</v>
      </c>
      <c r="G12" s="50">
        <v>0.08</v>
      </c>
      <c r="H12" s="51">
        <f t="shared" si="1"/>
        <v>0.26640000000000003</v>
      </c>
      <c r="I12" s="52">
        <v>1390000</v>
      </c>
      <c r="J12" s="52">
        <f t="shared" si="2"/>
        <v>4998996</v>
      </c>
      <c r="K12" s="52">
        <f t="shared" si="3"/>
        <v>49989.96</v>
      </c>
      <c r="L12" s="45"/>
    </row>
    <row r="13" spans="1:19" s="16" customFormat="1" ht="20.100000000000001" customHeight="1" x14ac:dyDescent="0.25">
      <c r="A13" s="46">
        <v>9</v>
      </c>
      <c r="B13" s="47" t="s">
        <v>31</v>
      </c>
      <c r="C13" s="48">
        <v>4.9800000000000004</v>
      </c>
      <c r="D13" s="48"/>
      <c r="E13" s="49"/>
      <c r="F13" s="48">
        <f t="shared" si="0"/>
        <v>0</v>
      </c>
      <c r="G13" s="50">
        <v>0.19</v>
      </c>
      <c r="H13" s="51">
        <f t="shared" si="1"/>
        <v>0.94620000000000004</v>
      </c>
      <c r="I13" s="52">
        <v>1390000</v>
      </c>
      <c r="J13" s="52">
        <f t="shared" si="2"/>
        <v>8237418.0000000009</v>
      </c>
      <c r="K13" s="52">
        <f t="shared" si="3"/>
        <v>82374.180000000008</v>
      </c>
      <c r="L13" s="45"/>
    </row>
    <row r="14" spans="1:19" s="16" customFormat="1" ht="20.100000000000001" customHeight="1" x14ac:dyDescent="0.25">
      <c r="A14" s="46">
        <v>10</v>
      </c>
      <c r="B14" s="47" t="s">
        <v>32</v>
      </c>
      <c r="C14" s="48">
        <v>3.33</v>
      </c>
      <c r="D14" s="48">
        <v>0.45</v>
      </c>
      <c r="E14" s="49"/>
      <c r="F14" s="48">
        <f t="shared" si="0"/>
        <v>0</v>
      </c>
      <c r="G14" s="50">
        <v>0.1</v>
      </c>
      <c r="H14" s="51">
        <f t="shared" si="1"/>
        <v>0.37800000000000006</v>
      </c>
      <c r="I14" s="52">
        <v>1390000</v>
      </c>
      <c r="J14" s="52">
        <f>(C14+D14+F14+H14)*I14</f>
        <v>5779620.0000000009</v>
      </c>
      <c r="K14" s="52">
        <v>57867</v>
      </c>
      <c r="L14" s="45"/>
      <c r="S14" s="33" t="s">
        <v>94</v>
      </c>
    </row>
    <row r="15" spans="1:19" s="16" customFormat="1" ht="20.100000000000001" customHeight="1" x14ac:dyDescent="0.25">
      <c r="A15" s="46">
        <v>11</v>
      </c>
      <c r="B15" s="47" t="s">
        <v>48</v>
      </c>
      <c r="C15" s="48">
        <v>3.33</v>
      </c>
      <c r="D15" s="48"/>
      <c r="E15" s="53"/>
      <c r="F15" s="48">
        <f>C15*E15</f>
        <v>0</v>
      </c>
      <c r="G15" s="50">
        <v>0.08</v>
      </c>
      <c r="H15" s="54">
        <f t="shared" si="1"/>
        <v>0.26640000000000003</v>
      </c>
      <c r="I15" s="52">
        <v>1390000</v>
      </c>
      <c r="J15" s="52">
        <f t="shared" si="2"/>
        <v>4998996</v>
      </c>
      <c r="K15" s="52">
        <f t="shared" si="3"/>
        <v>49989.96</v>
      </c>
      <c r="L15" s="45"/>
      <c r="S15" s="34">
        <f>SUM(K5:K15)</f>
        <v>808460.55040000007</v>
      </c>
    </row>
    <row r="16" spans="1:19" s="17" customFormat="1" ht="20.100000000000001" customHeight="1" x14ac:dyDescent="0.25">
      <c r="A16" s="46">
        <v>12</v>
      </c>
      <c r="B16" s="47" t="s">
        <v>0</v>
      </c>
      <c r="C16" s="56">
        <v>4.9800000000000004</v>
      </c>
      <c r="D16" s="57">
        <v>0.9</v>
      </c>
      <c r="E16" s="58">
        <v>0.09</v>
      </c>
      <c r="F16" s="59">
        <f t="shared" ref="F16:F33" si="4">C16*E16</f>
        <v>0.44820000000000004</v>
      </c>
      <c r="G16" s="58">
        <v>0.31</v>
      </c>
      <c r="H16" s="51">
        <f t="shared" si="1"/>
        <v>1.9617420000000001</v>
      </c>
      <c r="I16" s="52">
        <v>1390000</v>
      </c>
      <c r="J16" s="52">
        <f t="shared" si="2"/>
        <v>11523019.380000001</v>
      </c>
      <c r="K16" s="52">
        <f t="shared" si="3"/>
        <v>115230.19380000001</v>
      </c>
      <c r="L16" s="60"/>
    </row>
    <row r="17" spans="1:20" s="17" customFormat="1" ht="20.100000000000001" customHeight="1" x14ac:dyDescent="0.25">
      <c r="A17" s="46">
        <v>13</v>
      </c>
      <c r="B17" s="47" t="s">
        <v>8</v>
      </c>
      <c r="C17" s="54">
        <v>4.6500000000000004</v>
      </c>
      <c r="D17" s="48">
        <v>0.45</v>
      </c>
      <c r="E17" s="48"/>
      <c r="F17" s="61">
        <f>C17*E17</f>
        <v>0</v>
      </c>
      <c r="G17" s="58">
        <v>0.16</v>
      </c>
      <c r="H17" s="51">
        <f t="shared" si="1"/>
        <v>0.81600000000000006</v>
      </c>
      <c r="I17" s="52">
        <v>1390000</v>
      </c>
      <c r="J17" s="52">
        <f>(C17+D17+F17+H17)*I17</f>
        <v>8223240.0000000009</v>
      </c>
      <c r="K17" s="52">
        <f t="shared" si="3"/>
        <v>82232.400000000009</v>
      </c>
      <c r="L17" s="60"/>
    </row>
    <row r="18" spans="1:20" s="17" customFormat="1" ht="20.100000000000001" customHeight="1" x14ac:dyDescent="0.25">
      <c r="A18" s="46">
        <v>14</v>
      </c>
      <c r="B18" s="47" t="s">
        <v>3</v>
      </c>
      <c r="C18" s="56">
        <v>4.6500000000000004</v>
      </c>
      <c r="D18" s="57">
        <v>0.35</v>
      </c>
      <c r="E18" s="57"/>
      <c r="F18" s="61">
        <f>C18*E18</f>
        <v>0</v>
      </c>
      <c r="G18" s="57"/>
      <c r="H18" s="56"/>
      <c r="I18" s="52">
        <v>1390000</v>
      </c>
      <c r="J18" s="52">
        <f>(C18+D18+F18+H18)*I18</f>
        <v>6950000</v>
      </c>
      <c r="K18" s="52">
        <f>J18*1%</f>
        <v>69500</v>
      </c>
      <c r="L18" s="60"/>
    </row>
    <row r="19" spans="1:20" s="17" customFormat="1" ht="20.100000000000001" customHeight="1" x14ac:dyDescent="0.25">
      <c r="A19" s="46">
        <v>15</v>
      </c>
      <c r="B19" s="47" t="s">
        <v>20</v>
      </c>
      <c r="C19" s="56">
        <v>3</v>
      </c>
      <c r="D19" s="57"/>
      <c r="E19" s="57"/>
      <c r="F19" s="61">
        <f>C19*E19</f>
        <v>0</v>
      </c>
      <c r="G19" s="57"/>
      <c r="H19" s="56"/>
      <c r="I19" s="52">
        <v>1390000</v>
      </c>
      <c r="J19" s="52">
        <f>(C19+D19+F19+H19)*I19</f>
        <v>4170000</v>
      </c>
      <c r="K19" s="52">
        <f t="shared" ref="K19" si="5">J19*1%</f>
        <v>41700</v>
      </c>
      <c r="L19" s="60"/>
    </row>
    <row r="20" spans="1:20" s="17" customFormat="1" ht="20.100000000000001" customHeight="1" x14ac:dyDescent="0.25">
      <c r="A20" s="46">
        <v>16</v>
      </c>
      <c r="B20" s="47" t="s">
        <v>1</v>
      </c>
      <c r="C20" s="56">
        <v>4.9800000000000004</v>
      </c>
      <c r="D20" s="57">
        <v>0.45</v>
      </c>
      <c r="E20" s="58">
        <v>0.11</v>
      </c>
      <c r="F20" s="59">
        <f t="shared" si="4"/>
        <v>0.54780000000000006</v>
      </c>
      <c r="G20" s="58">
        <v>0.16</v>
      </c>
      <c r="H20" s="51">
        <f>(C20+D20+F20)*G20</f>
        <v>0.95644800000000008</v>
      </c>
      <c r="I20" s="52">
        <v>1390000</v>
      </c>
      <c r="J20" s="52">
        <f t="shared" si="2"/>
        <v>9638604.7200000007</v>
      </c>
      <c r="K20" s="52">
        <f>J20*1%</f>
        <v>96386.047200000015</v>
      </c>
      <c r="L20" s="60"/>
    </row>
    <row r="21" spans="1:20" s="18" customFormat="1" ht="20.100000000000001" customHeight="1" x14ac:dyDescent="0.25">
      <c r="A21" s="46">
        <v>17</v>
      </c>
      <c r="B21" s="47" t="s">
        <v>2</v>
      </c>
      <c r="C21" s="56">
        <v>3.66</v>
      </c>
      <c r="D21" s="57">
        <v>0.35</v>
      </c>
      <c r="E21" s="57"/>
      <c r="F21" s="61">
        <f t="shared" si="4"/>
        <v>0</v>
      </c>
      <c r="G21" s="57"/>
      <c r="H21" s="56"/>
      <c r="I21" s="52">
        <v>1390000</v>
      </c>
      <c r="J21" s="52">
        <f t="shared" si="2"/>
        <v>5573900</v>
      </c>
      <c r="K21" s="52">
        <f>J21*1%</f>
        <v>55739</v>
      </c>
      <c r="L21" s="31"/>
    </row>
    <row r="22" spans="1:20" s="18" customFormat="1" ht="20.100000000000001" customHeight="1" x14ac:dyDescent="0.25">
      <c r="A22" s="46">
        <v>18</v>
      </c>
      <c r="B22" s="47" t="s">
        <v>4</v>
      </c>
      <c r="C22" s="56">
        <v>4.9800000000000004</v>
      </c>
      <c r="D22" s="57">
        <v>0.35</v>
      </c>
      <c r="E22" s="58">
        <v>0.1</v>
      </c>
      <c r="F22" s="59">
        <f t="shared" si="4"/>
        <v>0.49800000000000005</v>
      </c>
      <c r="G22" s="57"/>
      <c r="H22" s="56"/>
      <c r="I22" s="52">
        <v>1390000</v>
      </c>
      <c r="J22" s="52">
        <f t="shared" si="2"/>
        <v>8100920</v>
      </c>
      <c r="K22" s="52">
        <f t="shared" ref="K22:K60" si="6">J22*1%</f>
        <v>81009.2</v>
      </c>
      <c r="L22" s="31"/>
    </row>
    <row r="23" spans="1:20" s="18" customFormat="1" ht="20.100000000000001" customHeight="1" x14ac:dyDescent="0.25">
      <c r="A23" s="46">
        <v>19</v>
      </c>
      <c r="B23" s="47" t="s">
        <v>5</v>
      </c>
      <c r="C23" s="56">
        <v>3.66</v>
      </c>
      <c r="D23" s="57">
        <v>0.35</v>
      </c>
      <c r="E23" s="57"/>
      <c r="F23" s="61">
        <f t="shared" si="4"/>
        <v>0</v>
      </c>
      <c r="G23" s="57"/>
      <c r="H23" s="56"/>
      <c r="I23" s="52">
        <v>1390000</v>
      </c>
      <c r="J23" s="52">
        <f t="shared" si="2"/>
        <v>5573900</v>
      </c>
      <c r="K23" s="52">
        <f t="shared" si="6"/>
        <v>55739</v>
      </c>
      <c r="L23" s="31"/>
    </row>
    <row r="24" spans="1:20" s="18" customFormat="1" ht="20.100000000000001" customHeight="1" x14ac:dyDescent="0.25">
      <c r="A24" s="46">
        <v>20</v>
      </c>
      <c r="B24" s="47" t="s">
        <v>6</v>
      </c>
      <c r="C24" s="56">
        <v>3.99</v>
      </c>
      <c r="D24" s="57">
        <v>0.35</v>
      </c>
      <c r="E24" s="57"/>
      <c r="F24" s="61">
        <f t="shared" si="4"/>
        <v>0</v>
      </c>
      <c r="G24" s="58">
        <v>0.13</v>
      </c>
      <c r="H24" s="51">
        <f>(C24+D24+F24)*G24</f>
        <v>0.56420000000000003</v>
      </c>
      <c r="I24" s="52">
        <v>1390000</v>
      </c>
      <c r="J24" s="52">
        <f t="shared" si="2"/>
        <v>6816837.9999999991</v>
      </c>
      <c r="K24" s="52">
        <f t="shared" si="6"/>
        <v>68168.37999999999</v>
      </c>
      <c r="L24" s="60"/>
    </row>
    <row r="25" spans="1:20" s="18" customFormat="1" ht="20.100000000000001" customHeight="1" x14ac:dyDescent="0.25">
      <c r="A25" s="46">
        <v>21</v>
      </c>
      <c r="B25" s="47" t="s">
        <v>7</v>
      </c>
      <c r="C25" s="56">
        <v>4.6500000000000004</v>
      </c>
      <c r="D25" s="57">
        <v>0.45</v>
      </c>
      <c r="E25" s="57"/>
      <c r="F25" s="61">
        <f t="shared" si="4"/>
        <v>0</v>
      </c>
      <c r="G25" s="58">
        <v>0.17</v>
      </c>
      <c r="H25" s="51">
        <f>(C25+D25+F25)*G25</f>
        <v>0.8670000000000001</v>
      </c>
      <c r="I25" s="52">
        <v>1390000</v>
      </c>
      <c r="J25" s="52">
        <f t="shared" si="2"/>
        <v>8294130.0000000009</v>
      </c>
      <c r="K25" s="52">
        <f t="shared" si="6"/>
        <v>82941.300000000017</v>
      </c>
      <c r="L25" s="60"/>
    </row>
    <row r="26" spans="1:20" s="18" customFormat="1" ht="20.100000000000001" customHeight="1" x14ac:dyDescent="0.25">
      <c r="A26" s="46">
        <v>22</v>
      </c>
      <c r="B26" s="47" t="s">
        <v>9</v>
      </c>
      <c r="C26" s="56">
        <v>3.99</v>
      </c>
      <c r="D26" s="57"/>
      <c r="E26" s="57"/>
      <c r="F26" s="61">
        <f t="shared" si="4"/>
        <v>0</v>
      </c>
      <c r="G26" s="57"/>
      <c r="H26" s="56"/>
      <c r="I26" s="52">
        <v>1390000</v>
      </c>
      <c r="J26" s="52">
        <f t="shared" si="2"/>
        <v>5546100</v>
      </c>
      <c r="K26" s="52">
        <f t="shared" si="6"/>
        <v>55461</v>
      </c>
      <c r="L26" s="60"/>
    </row>
    <row r="27" spans="1:20" s="18" customFormat="1" ht="20.100000000000001" customHeight="1" x14ac:dyDescent="0.25">
      <c r="A27" s="46">
        <v>23</v>
      </c>
      <c r="B27" s="47" t="s">
        <v>10</v>
      </c>
      <c r="C27" s="56">
        <v>2.67</v>
      </c>
      <c r="D27" s="57"/>
      <c r="E27" s="57"/>
      <c r="F27" s="61">
        <f t="shared" si="4"/>
        <v>0</v>
      </c>
      <c r="G27" s="57"/>
      <c r="H27" s="56"/>
      <c r="I27" s="52">
        <v>1390000</v>
      </c>
      <c r="J27" s="52">
        <f t="shared" si="2"/>
        <v>3711300</v>
      </c>
      <c r="K27" s="52">
        <f t="shared" si="6"/>
        <v>37113</v>
      </c>
      <c r="L27" s="31"/>
    </row>
    <row r="28" spans="1:20" s="17" customFormat="1" ht="20.100000000000001" customHeight="1" x14ac:dyDescent="0.25">
      <c r="A28" s="46">
        <v>24</v>
      </c>
      <c r="B28" s="47" t="s">
        <v>11</v>
      </c>
      <c r="C28" s="56">
        <v>5.42</v>
      </c>
      <c r="D28" s="57">
        <v>0.45</v>
      </c>
      <c r="E28" s="57"/>
      <c r="F28" s="61">
        <f t="shared" si="4"/>
        <v>0</v>
      </c>
      <c r="G28" s="58">
        <v>0.26</v>
      </c>
      <c r="H28" s="51">
        <f>(C28+D28+F28)*G28</f>
        <v>1.5262</v>
      </c>
      <c r="I28" s="52">
        <v>1390000</v>
      </c>
      <c r="J28" s="52">
        <f t="shared" si="2"/>
        <v>10280718</v>
      </c>
      <c r="K28" s="52">
        <f t="shared" si="6"/>
        <v>102807.18000000001</v>
      </c>
      <c r="L28" s="31"/>
    </row>
    <row r="29" spans="1:20" s="17" customFormat="1" ht="20.100000000000001" customHeight="1" x14ac:dyDescent="0.25">
      <c r="A29" s="46">
        <v>25</v>
      </c>
      <c r="B29" s="47" t="s">
        <v>18</v>
      </c>
      <c r="C29" s="56">
        <v>2.67</v>
      </c>
      <c r="D29" s="57"/>
      <c r="E29" s="57"/>
      <c r="F29" s="61">
        <f t="shared" si="4"/>
        <v>0</v>
      </c>
      <c r="G29" s="58"/>
      <c r="H29" s="51">
        <f>(C29+D29+F29)*G29</f>
        <v>0</v>
      </c>
      <c r="I29" s="52">
        <v>1390000</v>
      </c>
      <c r="J29" s="52">
        <f t="shared" si="2"/>
        <v>3711300</v>
      </c>
      <c r="K29" s="52">
        <f t="shared" si="6"/>
        <v>37113</v>
      </c>
      <c r="L29" s="31"/>
    </row>
    <row r="30" spans="1:20" s="31" customFormat="1" ht="20.100000000000001" customHeight="1" x14ac:dyDescent="0.25">
      <c r="A30" s="46">
        <v>26</v>
      </c>
      <c r="B30" s="47" t="s">
        <v>19</v>
      </c>
      <c r="C30" s="56">
        <v>3</v>
      </c>
      <c r="D30" s="57"/>
      <c r="E30" s="57"/>
      <c r="F30" s="61">
        <f t="shared" si="4"/>
        <v>0</v>
      </c>
      <c r="G30" s="58"/>
      <c r="H30" s="51">
        <f t="shared" ref="H30:H48" si="7">(C30+D30+F30)*G30</f>
        <v>0</v>
      </c>
      <c r="I30" s="52">
        <v>1390000</v>
      </c>
      <c r="J30" s="52">
        <f t="shared" si="2"/>
        <v>4170000</v>
      </c>
      <c r="K30" s="52">
        <f>J30*1%+L30</f>
        <v>41700</v>
      </c>
    </row>
    <row r="31" spans="1:20" s="17" customFormat="1" ht="20.100000000000001" customHeight="1" x14ac:dyDescent="0.25">
      <c r="A31" s="46">
        <v>27</v>
      </c>
      <c r="B31" s="47" t="s">
        <v>75</v>
      </c>
      <c r="C31" s="56">
        <v>2.67</v>
      </c>
      <c r="D31" s="57"/>
      <c r="E31" s="57"/>
      <c r="F31" s="61">
        <f t="shared" si="4"/>
        <v>0</v>
      </c>
      <c r="G31" s="58"/>
      <c r="H31" s="51"/>
      <c r="I31" s="52">
        <v>1390000</v>
      </c>
      <c r="J31" s="52">
        <f t="shared" si="2"/>
        <v>3711300</v>
      </c>
      <c r="K31" s="52">
        <f>J31*1%+L31</f>
        <v>37113</v>
      </c>
      <c r="L31" s="31"/>
    </row>
    <row r="32" spans="1:20" s="17" customFormat="1" ht="20.100000000000001" customHeight="1" x14ac:dyDescent="0.25">
      <c r="A32" s="46">
        <v>28</v>
      </c>
      <c r="B32" s="47" t="s">
        <v>76</v>
      </c>
      <c r="C32" s="56">
        <v>2.41</v>
      </c>
      <c r="D32" s="57"/>
      <c r="E32" s="57"/>
      <c r="F32" s="61">
        <f t="shared" si="4"/>
        <v>0</v>
      </c>
      <c r="G32" s="58"/>
      <c r="H32" s="51"/>
      <c r="I32" s="52">
        <v>1390000</v>
      </c>
      <c r="J32" s="52">
        <f t="shared" si="2"/>
        <v>3349900</v>
      </c>
      <c r="K32" s="52">
        <f>J32*1%+L32</f>
        <v>33499</v>
      </c>
      <c r="L32" s="31"/>
      <c r="T32" s="17" t="s">
        <v>96</v>
      </c>
    </row>
    <row r="33" spans="1:20" s="17" customFormat="1" ht="20.100000000000001" customHeight="1" x14ac:dyDescent="0.25">
      <c r="A33" s="46">
        <v>29</v>
      </c>
      <c r="B33" s="47" t="s">
        <v>97</v>
      </c>
      <c r="C33" s="56">
        <v>2.67</v>
      </c>
      <c r="D33" s="57"/>
      <c r="E33" s="57"/>
      <c r="F33" s="61">
        <f t="shared" si="4"/>
        <v>0</v>
      </c>
      <c r="G33" s="58"/>
      <c r="H33" s="51"/>
      <c r="I33" s="52">
        <v>1390000</v>
      </c>
      <c r="J33" s="52">
        <f t="shared" si="2"/>
        <v>3711300</v>
      </c>
      <c r="K33" s="52">
        <f>J33*1%/2</f>
        <v>18556.5</v>
      </c>
      <c r="L33" s="31"/>
      <c r="R33" s="17" t="s">
        <v>98</v>
      </c>
      <c r="T33" s="24">
        <f>SUM(K16:K33)</f>
        <v>1112008.2010000001</v>
      </c>
    </row>
    <row r="34" spans="1:20" s="17" customFormat="1" ht="20.100000000000001" customHeight="1" x14ac:dyDescent="0.25">
      <c r="A34" s="46">
        <v>30</v>
      </c>
      <c r="B34" s="47" t="s">
        <v>33</v>
      </c>
      <c r="C34" s="48">
        <v>3.99</v>
      </c>
      <c r="D34" s="48"/>
      <c r="E34" s="53"/>
      <c r="F34" s="48">
        <f>C34*E34</f>
        <v>0</v>
      </c>
      <c r="G34" s="50">
        <v>0.15</v>
      </c>
      <c r="H34" s="51">
        <f t="shared" si="7"/>
        <v>0.59850000000000003</v>
      </c>
      <c r="I34" s="52">
        <v>1390000</v>
      </c>
      <c r="J34" s="52">
        <f t="shared" si="2"/>
        <v>6378015</v>
      </c>
      <c r="K34" s="52">
        <f t="shared" si="6"/>
        <v>63780.15</v>
      </c>
      <c r="L34" s="31"/>
    </row>
    <row r="35" spans="1:20" s="17" customFormat="1" ht="20.100000000000001" customHeight="1" x14ac:dyDescent="0.25">
      <c r="A35" s="46">
        <v>31</v>
      </c>
      <c r="B35" s="47" t="s">
        <v>34</v>
      </c>
      <c r="C35" s="48">
        <v>6.04</v>
      </c>
      <c r="D35" s="48">
        <v>0.35</v>
      </c>
      <c r="E35" s="53"/>
      <c r="F35" s="48">
        <f t="shared" ref="F35:F60" si="8">C35*E35</f>
        <v>0</v>
      </c>
      <c r="G35" s="50">
        <v>0.28000000000000003</v>
      </c>
      <c r="H35" s="51">
        <f t="shared" si="7"/>
        <v>1.7892000000000001</v>
      </c>
      <c r="I35" s="52">
        <v>1390000</v>
      </c>
      <c r="J35" s="52">
        <f t="shared" si="2"/>
        <v>11369088</v>
      </c>
      <c r="K35" s="52">
        <f t="shared" si="6"/>
        <v>113690.88</v>
      </c>
      <c r="L35" s="31"/>
    </row>
    <row r="36" spans="1:20" s="17" customFormat="1" ht="20.100000000000001" customHeight="1" x14ac:dyDescent="0.25">
      <c r="A36" s="46">
        <v>32</v>
      </c>
      <c r="B36" s="47" t="s">
        <v>35</v>
      </c>
      <c r="C36" s="48">
        <v>4.9800000000000004</v>
      </c>
      <c r="D36" s="48">
        <v>0.7</v>
      </c>
      <c r="E36" s="53">
        <v>0.14000000000000001</v>
      </c>
      <c r="F36" s="48">
        <f t="shared" si="8"/>
        <v>0.69720000000000015</v>
      </c>
      <c r="G36" s="50">
        <v>0.31</v>
      </c>
      <c r="H36" s="51">
        <f t="shared" si="7"/>
        <v>1.9769320000000004</v>
      </c>
      <c r="I36" s="52">
        <v>1390000</v>
      </c>
      <c r="J36" s="52">
        <f t="shared" si="2"/>
        <v>11612243.480000002</v>
      </c>
      <c r="K36" s="52">
        <f t="shared" si="6"/>
        <v>116122.43480000003</v>
      </c>
      <c r="L36" s="31"/>
    </row>
    <row r="37" spans="1:20" s="17" customFormat="1" ht="20.100000000000001" customHeight="1" x14ac:dyDescent="0.25">
      <c r="A37" s="46">
        <v>33</v>
      </c>
      <c r="B37" s="47" t="s">
        <v>36</v>
      </c>
      <c r="C37" s="48">
        <v>4.6500000000000004</v>
      </c>
      <c r="D37" s="48"/>
      <c r="E37" s="53"/>
      <c r="F37" s="48">
        <f t="shared" si="8"/>
        <v>0</v>
      </c>
      <c r="G37" s="50">
        <v>0.18</v>
      </c>
      <c r="H37" s="51">
        <f t="shared" si="7"/>
        <v>0.83700000000000008</v>
      </c>
      <c r="I37" s="52">
        <v>1390000</v>
      </c>
      <c r="J37" s="52">
        <f t="shared" si="2"/>
        <v>7626930</v>
      </c>
      <c r="K37" s="52">
        <f t="shared" si="6"/>
        <v>76269.3</v>
      </c>
      <c r="L37" s="31"/>
    </row>
    <row r="38" spans="1:20" s="17" customFormat="1" ht="20.100000000000001" customHeight="1" x14ac:dyDescent="0.25">
      <c r="A38" s="46">
        <v>34</v>
      </c>
      <c r="B38" s="47" t="s">
        <v>37</v>
      </c>
      <c r="C38" s="48">
        <v>3.99</v>
      </c>
      <c r="D38" s="48">
        <v>0.35</v>
      </c>
      <c r="E38" s="53"/>
      <c r="F38" s="48">
        <f t="shared" si="8"/>
        <v>0</v>
      </c>
      <c r="G38" s="50">
        <v>0.15</v>
      </c>
      <c r="H38" s="51">
        <f t="shared" si="7"/>
        <v>0.65099999999999991</v>
      </c>
      <c r="I38" s="52">
        <v>1390000</v>
      </c>
      <c r="J38" s="52">
        <f t="shared" si="2"/>
        <v>6937489.9999999991</v>
      </c>
      <c r="K38" s="52">
        <f t="shared" si="6"/>
        <v>69374.899999999994</v>
      </c>
      <c r="L38" s="31"/>
    </row>
    <row r="39" spans="1:20" s="17" customFormat="1" ht="20.100000000000001" customHeight="1" x14ac:dyDescent="0.25">
      <c r="A39" s="46">
        <v>35</v>
      </c>
      <c r="B39" s="47" t="s">
        <v>38</v>
      </c>
      <c r="C39" s="48">
        <v>4.9800000000000004</v>
      </c>
      <c r="D39" s="48">
        <v>0.25</v>
      </c>
      <c r="E39" s="53"/>
      <c r="F39" s="48">
        <f t="shared" si="8"/>
        <v>0</v>
      </c>
      <c r="G39" s="50">
        <v>0.2</v>
      </c>
      <c r="H39" s="51">
        <f t="shared" si="7"/>
        <v>1.046</v>
      </c>
      <c r="I39" s="52">
        <v>1390000</v>
      </c>
      <c r="J39" s="52">
        <f t="shared" si="2"/>
        <v>8723640.0000000019</v>
      </c>
      <c r="K39" s="52">
        <f t="shared" si="6"/>
        <v>87236.400000000023</v>
      </c>
      <c r="L39" s="31"/>
    </row>
    <row r="40" spans="1:20" s="17" customFormat="1" ht="20.100000000000001" customHeight="1" x14ac:dyDescent="0.25">
      <c r="A40" s="46">
        <v>36</v>
      </c>
      <c r="B40" s="47" t="s">
        <v>39</v>
      </c>
      <c r="C40" s="48">
        <v>4.9800000000000004</v>
      </c>
      <c r="D40" s="48"/>
      <c r="E40" s="53"/>
      <c r="F40" s="48">
        <f t="shared" si="8"/>
        <v>0</v>
      </c>
      <c r="G40" s="50">
        <v>0.19</v>
      </c>
      <c r="H40" s="51">
        <f t="shared" si="7"/>
        <v>0.94620000000000004</v>
      </c>
      <c r="I40" s="52">
        <v>1390000</v>
      </c>
      <c r="J40" s="52">
        <f t="shared" si="2"/>
        <v>8237418.0000000009</v>
      </c>
      <c r="K40" s="52">
        <f t="shared" si="6"/>
        <v>82374.180000000008</v>
      </c>
      <c r="L40" s="31"/>
    </row>
    <row r="41" spans="1:20" s="17" customFormat="1" ht="20.100000000000001" customHeight="1" x14ac:dyDescent="0.25">
      <c r="A41" s="46">
        <v>37</v>
      </c>
      <c r="B41" s="63" t="s">
        <v>40</v>
      </c>
      <c r="C41" s="48">
        <v>3.33</v>
      </c>
      <c r="D41" s="48"/>
      <c r="E41" s="53"/>
      <c r="F41" s="48">
        <f t="shared" si="8"/>
        <v>0</v>
      </c>
      <c r="G41" s="50">
        <v>0.1</v>
      </c>
      <c r="H41" s="51">
        <f t="shared" si="7"/>
        <v>0.33300000000000002</v>
      </c>
      <c r="I41" s="52">
        <v>1390000</v>
      </c>
      <c r="J41" s="52">
        <f t="shared" si="2"/>
        <v>5091570</v>
      </c>
      <c r="K41" s="52">
        <f t="shared" si="6"/>
        <v>50915.700000000004</v>
      </c>
      <c r="L41" s="31"/>
    </row>
    <row r="42" spans="1:20" s="17" customFormat="1" ht="20.100000000000001" customHeight="1" x14ac:dyDescent="0.25">
      <c r="A42" s="46">
        <v>38</v>
      </c>
      <c r="B42" s="47" t="s">
        <v>41</v>
      </c>
      <c r="C42" s="48">
        <v>4.6500000000000004</v>
      </c>
      <c r="D42" s="48"/>
      <c r="E42" s="53"/>
      <c r="F42" s="48">
        <f t="shared" si="8"/>
        <v>0</v>
      </c>
      <c r="G42" s="50">
        <v>0.17</v>
      </c>
      <c r="H42" s="51">
        <f t="shared" si="7"/>
        <v>0.79050000000000009</v>
      </c>
      <c r="I42" s="52">
        <v>1390000</v>
      </c>
      <c r="J42" s="52">
        <f t="shared" si="2"/>
        <v>7562295</v>
      </c>
      <c r="K42" s="52">
        <f t="shared" si="6"/>
        <v>75622.95</v>
      </c>
      <c r="L42" s="31"/>
    </row>
    <row r="43" spans="1:20" s="17" customFormat="1" ht="20.100000000000001" customHeight="1" x14ac:dyDescent="0.25">
      <c r="A43" s="46">
        <v>39</v>
      </c>
      <c r="B43" s="47" t="s">
        <v>42</v>
      </c>
      <c r="C43" s="48">
        <v>3</v>
      </c>
      <c r="D43" s="48"/>
      <c r="E43" s="53"/>
      <c r="F43" s="48">
        <f t="shared" si="8"/>
        <v>0</v>
      </c>
      <c r="G43" s="48"/>
      <c r="H43" s="51">
        <f t="shared" si="7"/>
        <v>0</v>
      </c>
      <c r="I43" s="52">
        <v>1390000</v>
      </c>
      <c r="J43" s="52">
        <f t="shared" si="2"/>
        <v>4170000</v>
      </c>
      <c r="K43" s="52">
        <f t="shared" si="6"/>
        <v>41700</v>
      </c>
      <c r="L43" s="31"/>
    </row>
    <row r="44" spans="1:20" s="17" customFormat="1" ht="20.100000000000001" customHeight="1" x14ac:dyDescent="0.25">
      <c r="A44" s="46">
        <v>40</v>
      </c>
      <c r="B44" s="47" t="s">
        <v>43</v>
      </c>
      <c r="C44" s="48">
        <v>3.99</v>
      </c>
      <c r="D44" s="48">
        <v>0.45</v>
      </c>
      <c r="E44" s="53"/>
      <c r="F44" s="48">
        <f t="shared" si="8"/>
        <v>0</v>
      </c>
      <c r="G44" s="50">
        <v>0.13</v>
      </c>
      <c r="H44" s="51">
        <f t="shared" si="7"/>
        <v>0.57720000000000005</v>
      </c>
      <c r="I44" s="52">
        <v>1390000</v>
      </c>
      <c r="J44" s="52">
        <f t="shared" si="2"/>
        <v>6973908.0000000009</v>
      </c>
      <c r="K44" s="52">
        <f t="shared" si="6"/>
        <v>69739.080000000016</v>
      </c>
      <c r="L44" s="31"/>
    </row>
    <row r="45" spans="1:20" s="17" customFormat="1" ht="20.100000000000001" customHeight="1" x14ac:dyDescent="0.25">
      <c r="A45" s="46">
        <v>41</v>
      </c>
      <c r="B45" s="47" t="s">
        <v>44</v>
      </c>
      <c r="C45" s="48">
        <v>4.9800000000000004</v>
      </c>
      <c r="D45" s="48">
        <v>0.35</v>
      </c>
      <c r="E45" s="53">
        <v>0.11</v>
      </c>
      <c r="F45" s="48">
        <f t="shared" si="8"/>
        <v>0.54780000000000006</v>
      </c>
      <c r="G45" s="50">
        <v>0.28999999999999998</v>
      </c>
      <c r="H45" s="51">
        <f t="shared" si="7"/>
        <v>1.7045620000000001</v>
      </c>
      <c r="I45" s="52">
        <v>1390000</v>
      </c>
      <c r="J45" s="52">
        <f t="shared" si="2"/>
        <v>10539483.180000002</v>
      </c>
      <c r="K45" s="52">
        <f t="shared" si="6"/>
        <v>105394.83180000001</v>
      </c>
      <c r="L45" s="31"/>
    </row>
    <row r="46" spans="1:20" s="17" customFormat="1" ht="20.100000000000001" customHeight="1" x14ac:dyDescent="0.25">
      <c r="A46" s="46">
        <v>42</v>
      </c>
      <c r="B46" s="47" t="s">
        <v>45</v>
      </c>
      <c r="C46" s="48">
        <v>4.8899999999999997</v>
      </c>
      <c r="D46" s="48"/>
      <c r="E46" s="53">
        <v>0.06</v>
      </c>
      <c r="F46" s="48">
        <f t="shared" si="8"/>
        <v>0.29339999999999999</v>
      </c>
      <c r="G46" s="50">
        <v>0.24</v>
      </c>
      <c r="H46" s="51">
        <f t="shared" si="7"/>
        <v>1.244016</v>
      </c>
      <c r="I46" s="52">
        <v>1390000</v>
      </c>
      <c r="J46" s="52">
        <f t="shared" si="2"/>
        <v>8934108.2400000002</v>
      </c>
      <c r="K46" s="52">
        <f t="shared" si="6"/>
        <v>89341.082399999999</v>
      </c>
      <c r="L46" s="31"/>
    </row>
    <row r="47" spans="1:20" s="17" customFormat="1" ht="20.100000000000001" customHeight="1" x14ac:dyDescent="0.25">
      <c r="A47" s="46">
        <v>43</v>
      </c>
      <c r="B47" s="47" t="s">
        <v>100</v>
      </c>
      <c r="C47" s="48">
        <v>3.66</v>
      </c>
      <c r="D47" s="48">
        <v>0.25</v>
      </c>
      <c r="E47" s="53"/>
      <c r="F47" s="48">
        <v>0</v>
      </c>
      <c r="G47" s="50">
        <v>0.11</v>
      </c>
      <c r="H47" s="51">
        <f t="shared" si="7"/>
        <v>0.43010000000000004</v>
      </c>
      <c r="I47" s="52">
        <v>1390000</v>
      </c>
      <c r="J47" s="52">
        <f t="shared" si="2"/>
        <v>6032739.0000000009</v>
      </c>
      <c r="K47" s="52">
        <f t="shared" si="6"/>
        <v>60327.390000000014</v>
      </c>
      <c r="L47" s="31"/>
      <c r="S47" s="17" t="s">
        <v>96</v>
      </c>
    </row>
    <row r="48" spans="1:20" s="17" customFormat="1" ht="20.100000000000001" customHeight="1" x14ac:dyDescent="0.25">
      <c r="A48" s="46">
        <v>44</v>
      </c>
      <c r="B48" s="47" t="s">
        <v>46</v>
      </c>
      <c r="C48" s="48">
        <v>3.99</v>
      </c>
      <c r="D48" s="48">
        <v>0.45</v>
      </c>
      <c r="E48" s="53"/>
      <c r="F48" s="48">
        <f t="shared" si="8"/>
        <v>0</v>
      </c>
      <c r="G48" s="50">
        <v>0.16</v>
      </c>
      <c r="H48" s="51">
        <f t="shared" si="7"/>
        <v>0.71040000000000003</v>
      </c>
      <c r="I48" s="52">
        <v>1390000</v>
      </c>
      <c r="J48" s="52">
        <f t="shared" si="2"/>
        <v>7159056</v>
      </c>
      <c r="K48" s="52">
        <f t="shared" si="6"/>
        <v>71590.559999999998</v>
      </c>
      <c r="L48" s="31"/>
      <c r="S48" s="24">
        <f>SUM(K34:K48)</f>
        <v>1173479.8390000002</v>
      </c>
    </row>
    <row r="49" spans="1:12" s="17" customFormat="1" ht="20.100000000000001" customHeight="1" x14ac:dyDescent="0.25">
      <c r="A49" s="46">
        <v>45</v>
      </c>
      <c r="B49" s="47" t="s">
        <v>47</v>
      </c>
      <c r="C49" s="48">
        <v>4.32</v>
      </c>
      <c r="D49" s="48">
        <v>0.35</v>
      </c>
      <c r="E49" s="53"/>
      <c r="F49" s="48">
        <f t="shared" si="8"/>
        <v>0</v>
      </c>
      <c r="G49" s="50">
        <v>0.13</v>
      </c>
      <c r="H49" s="54">
        <f>(C49+D49+F49)*G49</f>
        <v>0.60709999999999997</v>
      </c>
      <c r="I49" s="52">
        <v>1390000</v>
      </c>
      <c r="J49" s="52">
        <f t="shared" si="2"/>
        <v>7335169</v>
      </c>
      <c r="K49" s="52">
        <f t="shared" si="6"/>
        <v>73351.69</v>
      </c>
      <c r="L49" s="31"/>
    </row>
    <row r="50" spans="1:12" s="17" customFormat="1" ht="20.100000000000001" customHeight="1" x14ac:dyDescent="0.25">
      <c r="A50" s="46">
        <v>46</v>
      </c>
      <c r="B50" s="47" t="s">
        <v>49</v>
      </c>
      <c r="C50" s="48">
        <v>3</v>
      </c>
      <c r="D50" s="48"/>
      <c r="E50" s="53"/>
      <c r="F50" s="48">
        <f t="shared" si="8"/>
        <v>0</v>
      </c>
      <c r="G50" s="50"/>
      <c r="H50" s="54">
        <f t="shared" ref="H50:H58" si="9">(C50+D50+F50)*G50</f>
        <v>0</v>
      </c>
      <c r="I50" s="52">
        <v>1390000</v>
      </c>
      <c r="J50" s="52">
        <f t="shared" si="2"/>
        <v>4170000</v>
      </c>
      <c r="K50" s="52">
        <f t="shared" si="6"/>
        <v>41700</v>
      </c>
      <c r="L50" s="31"/>
    </row>
    <row r="51" spans="1:12" s="17" customFormat="1" ht="20.100000000000001" customHeight="1" x14ac:dyDescent="0.25">
      <c r="A51" s="46">
        <v>47</v>
      </c>
      <c r="B51" s="47" t="s">
        <v>89</v>
      </c>
      <c r="C51" s="48">
        <v>3.33</v>
      </c>
      <c r="D51" s="48"/>
      <c r="E51" s="53"/>
      <c r="F51" s="48">
        <f t="shared" si="8"/>
        <v>0</v>
      </c>
      <c r="G51" s="50"/>
      <c r="H51" s="54">
        <f t="shared" si="9"/>
        <v>0</v>
      </c>
      <c r="I51" s="52">
        <v>1390000</v>
      </c>
      <c r="J51" s="52">
        <f t="shared" si="2"/>
        <v>4628700</v>
      </c>
      <c r="K51" s="52">
        <f t="shared" si="6"/>
        <v>46287</v>
      </c>
      <c r="L51" s="31"/>
    </row>
    <row r="52" spans="1:12" s="17" customFormat="1" ht="20.100000000000001" customHeight="1" x14ac:dyDescent="0.25">
      <c r="A52" s="46">
        <v>48</v>
      </c>
      <c r="B52" s="47" t="s">
        <v>50</v>
      </c>
      <c r="C52" s="48">
        <v>4.8899999999999997</v>
      </c>
      <c r="D52" s="48">
        <v>0.35</v>
      </c>
      <c r="E52" s="53">
        <v>0.09</v>
      </c>
      <c r="F52" s="48">
        <f t="shared" si="8"/>
        <v>0.44009999999999994</v>
      </c>
      <c r="G52" s="50">
        <v>0.28000000000000003</v>
      </c>
      <c r="H52" s="54">
        <f t="shared" si="9"/>
        <v>1.590428</v>
      </c>
      <c r="I52" s="52">
        <v>1390000</v>
      </c>
      <c r="J52" s="52">
        <f t="shared" si="2"/>
        <v>10106033.92</v>
      </c>
      <c r="K52" s="52">
        <f t="shared" si="6"/>
        <v>101060.3392</v>
      </c>
      <c r="L52" s="31"/>
    </row>
    <row r="53" spans="1:12" s="17" customFormat="1" ht="20.100000000000001" customHeight="1" x14ac:dyDescent="0.25">
      <c r="A53" s="46">
        <v>49</v>
      </c>
      <c r="B53" s="47" t="s">
        <v>51</v>
      </c>
      <c r="C53" s="48">
        <v>3.66</v>
      </c>
      <c r="D53" s="48"/>
      <c r="E53" s="53"/>
      <c r="F53" s="48">
        <f t="shared" si="8"/>
        <v>0</v>
      </c>
      <c r="G53" s="50"/>
      <c r="H53" s="54">
        <f t="shared" si="9"/>
        <v>0</v>
      </c>
      <c r="I53" s="52">
        <v>1390000</v>
      </c>
      <c r="J53" s="52">
        <f t="shared" si="2"/>
        <v>5087400</v>
      </c>
      <c r="K53" s="52">
        <f t="shared" si="6"/>
        <v>50874</v>
      </c>
      <c r="L53" s="31"/>
    </row>
    <row r="54" spans="1:12" s="17" customFormat="1" ht="20.100000000000001" customHeight="1" x14ac:dyDescent="0.25">
      <c r="A54" s="46">
        <v>50</v>
      </c>
      <c r="B54" s="47" t="s">
        <v>52</v>
      </c>
      <c r="C54" s="48">
        <v>4.6500000000000004</v>
      </c>
      <c r="D54" s="48"/>
      <c r="E54" s="53"/>
      <c r="F54" s="48">
        <f t="shared" si="8"/>
        <v>0</v>
      </c>
      <c r="G54" s="50">
        <v>0.18</v>
      </c>
      <c r="H54" s="54">
        <f t="shared" si="9"/>
        <v>0.83700000000000008</v>
      </c>
      <c r="I54" s="52">
        <v>1390000</v>
      </c>
      <c r="J54" s="52">
        <f t="shared" si="2"/>
        <v>7626930</v>
      </c>
      <c r="K54" s="52">
        <f t="shared" si="6"/>
        <v>76269.3</v>
      </c>
      <c r="L54" s="31"/>
    </row>
    <row r="55" spans="1:12" s="17" customFormat="1" ht="20.100000000000001" customHeight="1" x14ac:dyDescent="0.25">
      <c r="A55" s="46">
        <v>51</v>
      </c>
      <c r="B55" s="47" t="s">
        <v>85</v>
      </c>
      <c r="C55" s="48">
        <v>4.9800000000000004</v>
      </c>
      <c r="D55" s="48">
        <v>0.7</v>
      </c>
      <c r="E55" s="53"/>
      <c r="F55" s="48">
        <f t="shared" si="8"/>
        <v>0</v>
      </c>
      <c r="G55" s="50"/>
      <c r="H55" s="54">
        <f t="shared" si="9"/>
        <v>0</v>
      </c>
      <c r="I55" s="52">
        <v>1390000</v>
      </c>
      <c r="J55" s="52">
        <f t="shared" si="2"/>
        <v>7895200.0000000009</v>
      </c>
      <c r="K55" s="52">
        <f t="shared" si="6"/>
        <v>78952.000000000015</v>
      </c>
      <c r="L55" s="31"/>
    </row>
    <row r="56" spans="1:12" s="17" customFormat="1" ht="20.100000000000001" customHeight="1" x14ac:dyDescent="0.25">
      <c r="A56" s="46">
        <v>52</v>
      </c>
      <c r="B56" s="47" t="s">
        <v>53</v>
      </c>
      <c r="C56" s="48">
        <v>4.9800000000000004</v>
      </c>
      <c r="D56" s="48">
        <v>0.35</v>
      </c>
      <c r="E56" s="53">
        <v>7.0000000000000007E-2</v>
      </c>
      <c r="F56" s="48">
        <f t="shared" si="8"/>
        <v>0.34860000000000008</v>
      </c>
      <c r="G56" s="50"/>
      <c r="H56" s="54">
        <f t="shared" si="9"/>
        <v>0</v>
      </c>
      <c r="I56" s="52">
        <v>1390000</v>
      </c>
      <c r="J56" s="52">
        <f t="shared" si="2"/>
        <v>7893254</v>
      </c>
      <c r="K56" s="52">
        <f t="shared" si="6"/>
        <v>78932.540000000008</v>
      </c>
      <c r="L56" s="31"/>
    </row>
    <row r="57" spans="1:12" s="17" customFormat="1" ht="20.100000000000001" customHeight="1" x14ac:dyDescent="0.25">
      <c r="A57" s="46">
        <v>53</v>
      </c>
      <c r="B57" s="47" t="s">
        <v>54</v>
      </c>
      <c r="C57" s="48">
        <v>3</v>
      </c>
      <c r="D57" s="48">
        <v>0.35</v>
      </c>
      <c r="E57" s="53"/>
      <c r="F57" s="48">
        <f t="shared" si="8"/>
        <v>0</v>
      </c>
      <c r="G57" s="50"/>
      <c r="H57" s="54">
        <f t="shared" si="9"/>
        <v>0</v>
      </c>
      <c r="I57" s="52">
        <v>1390000</v>
      </c>
      <c r="J57" s="52">
        <f t="shared" si="2"/>
        <v>4656500</v>
      </c>
      <c r="K57" s="52">
        <f t="shared" si="6"/>
        <v>46565</v>
      </c>
      <c r="L57" s="31"/>
    </row>
    <row r="58" spans="1:12" s="17" customFormat="1" ht="20.100000000000001" customHeight="1" x14ac:dyDescent="0.25">
      <c r="A58" s="46">
        <v>54</v>
      </c>
      <c r="B58" s="47" t="s">
        <v>55</v>
      </c>
      <c r="C58" s="48">
        <v>4.6500000000000004</v>
      </c>
      <c r="D58" s="48">
        <v>0.25</v>
      </c>
      <c r="E58" s="53"/>
      <c r="F58" s="48">
        <f t="shared" si="8"/>
        <v>0</v>
      </c>
      <c r="G58" s="50">
        <v>0.17</v>
      </c>
      <c r="H58" s="54">
        <f t="shared" si="9"/>
        <v>0.83300000000000007</v>
      </c>
      <c r="I58" s="52">
        <v>1390000</v>
      </c>
      <c r="J58" s="52">
        <f t="shared" si="2"/>
        <v>7968870.0000000009</v>
      </c>
      <c r="K58" s="52">
        <f t="shared" si="6"/>
        <v>79688.700000000012</v>
      </c>
      <c r="L58" s="31"/>
    </row>
    <row r="59" spans="1:12" s="17" customFormat="1" ht="20.100000000000001" customHeight="1" x14ac:dyDescent="0.25">
      <c r="A59" s="46">
        <v>55</v>
      </c>
      <c r="B59" s="47" t="s">
        <v>88</v>
      </c>
      <c r="C59" s="48">
        <v>2.58</v>
      </c>
      <c r="D59" s="48"/>
      <c r="E59" s="53"/>
      <c r="F59" s="48">
        <f t="shared" si="8"/>
        <v>0</v>
      </c>
      <c r="G59" s="50"/>
      <c r="H59" s="54"/>
      <c r="I59" s="65">
        <v>1390000</v>
      </c>
      <c r="J59" s="52">
        <f t="shared" si="2"/>
        <v>3586200</v>
      </c>
      <c r="K59" s="52">
        <f t="shared" si="6"/>
        <v>35862</v>
      </c>
      <c r="L59" s="31"/>
    </row>
    <row r="60" spans="1:12" s="17" customFormat="1" ht="20.100000000000001" customHeight="1" x14ac:dyDescent="0.25">
      <c r="A60" s="46">
        <v>56</v>
      </c>
      <c r="B60" s="47" t="s">
        <v>102</v>
      </c>
      <c r="C60" s="48">
        <v>2.67</v>
      </c>
      <c r="D60" s="48"/>
      <c r="E60" s="53"/>
      <c r="F60" s="48">
        <f t="shared" si="8"/>
        <v>0</v>
      </c>
      <c r="G60" s="50"/>
      <c r="H60" s="54"/>
      <c r="I60" s="65">
        <v>1390000</v>
      </c>
      <c r="J60" s="52">
        <f t="shared" si="2"/>
        <v>3711300</v>
      </c>
      <c r="K60" s="52">
        <f t="shared" si="6"/>
        <v>37113</v>
      </c>
      <c r="L60" s="31"/>
    </row>
    <row r="61" spans="1:12" s="17" customFormat="1" ht="20.100000000000001" customHeight="1" x14ac:dyDescent="0.25">
      <c r="A61" s="46">
        <v>57</v>
      </c>
      <c r="B61" s="47" t="s">
        <v>56</v>
      </c>
      <c r="C61" s="69" t="s">
        <v>65</v>
      </c>
      <c r="D61" s="70"/>
      <c r="E61" s="70"/>
      <c r="F61" s="70"/>
      <c r="G61" s="70"/>
      <c r="H61" s="70"/>
      <c r="I61" s="70"/>
      <c r="J61" s="71"/>
      <c r="K61" s="66">
        <v>3000</v>
      </c>
      <c r="L61" s="31"/>
    </row>
    <row r="62" spans="1:12" s="17" customFormat="1" ht="20.100000000000001" customHeight="1" x14ac:dyDescent="0.25">
      <c r="A62" s="46">
        <v>58</v>
      </c>
      <c r="B62" s="47" t="s">
        <v>57</v>
      </c>
      <c r="C62" s="72"/>
      <c r="D62" s="73"/>
      <c r="E62" s="73"/>
      <c r="F62" s="73"/>
      <c r="G62" s="73"/>
      <c r="H62" s="73"/>
      <c r="I62" s="73"/>
      <c r="J62" s="74"/>
      <c r="K62" s="66">
        <v>3000</v>
      </c>
      <c r="L62" s="31"/>
    </row>
    <row r="63" spans="1:12" s="17" customFormat="1" ht="20.100000000000001" customHeight="1" x14ac:dyDescent="0.25">
      <c r="A63" s="46">
        <v>59</v>
      </c>
      <c r="B63" s="47" t="s">
        <v>58</v>
      </c>
      <c r="C63" s="72"/>
      <c r="D63" s="73"/>
      <c r="E63" s="73"/>
      <c r="F63" s="73"/>
      <c r="G63" s="73"/>
      <c r="H63" s="73"/>
      <c r="I63" s="73"/>
      <c r="J63" s="74"/>
      <c r="K63" s="66">
        <v>3000</v>
      </c>
      <c r="L63" s="31"/>
    </row>
    <row r="64" spans="1:12" s="17" customFormat="1" ht="20.100000000000001" customHeight="1" x14ac:dyDescent="0.25">
      <c r="A64" s="46">
        <v>60</v>
      </c>
      <c r="B64" s="47" t="s">
        <v>59</v>
      </c>
      <c r="C64" s="72"/>
      <c r="D64" s="73"/>
      <c r="E64" s="73"/>
      <c r="F64" s="73"/>
      <c r="G64" s="73"/>
      <c r="H64" s="73"/>
      <c r="I64" s="73"/>
      <c r="J64" s="74"/>
      <c r="K64" s="66">
        <v>3000</v>
      </c>
      <c r="L64" s="31"/>
    </row>
    <row r="65" spans="1:19" s="17" customFormat="1" ht="20.100000000000001" customHeight="1" x14ac:dyDescent="0.25">
      <c r="A65" s="46">
        <v>61</v>
      </c>
      <c r="B65" s="47" t="s">
        <v>60</v>
      </c>
      <c r="C65" s="72"/>
      <c r="D65" s="73"/>
      <c r="E65" s="73"/>
      <c r="F65" s="73"/>
      <c r="G65" s="73"/>
      <c r="H65" s="73"/>
      <c r="I65" s="73"/>
      <c r="J65" s="74"/>
      <c r="K65" s="66">
        <v>3000</v>
      </c>
      <c r="L65" s="31"/>
    </row>
    <row r="66" spans="1:19" s="17" customFormat="1" ht="20.100000000000001" customHeight="1" x14ac:dyDescent="0.25">
      <c r="A66" s="46">
        <v>62</v>
      </c>
      <c r="B66" s="47" t="s">
        <v>61</v>
      </c>
      <c r="C66" s="72"/>
      <c r="D66" s="73"/>
      <c r="E66" s="73"/>
      <c r="F66" s="73"/>
      <c r="G66" s="73"/>
      <c r="H66" s="73"/>
      <c r="I66" s="73"/>
      <c r="J66" s="74"/>
      <c r="K66" s="66">
        <v>3000</v>
      </c>
      <c r="L66" s="31"/>
    </row>
    <row r="67" spans="1:19" s="17" customFormat="1" ht="20.100000000000001" customHeight="1" x14ac:dyDescent="0.25">
      <c r="A67" s="46">
        <v>63</v>
      </c>
      <c r="B67" s="47" t="s">
        <v>62</v>
      </c>
      <c r="C67" s="72"/>
      <c r="D67" s="73"/>
      <c r="E67" s="73"/>
      <c r="F67" s="73"/>
      <c r="G67" s="73"/>
      <c r="H67" s="73"/>
      <c r="I67" s="73"/>
      <c r="J67" s="74"/>
      <c r="K67" s="66">
        <v>3000</v>
      </c>
      <c r="L67" s="31"/>
    </row>
    <row r="68" spans="1:19" s="17" customFormat="1" ht="20.100000000000001" customHeight="1" x14ac:dyDescent="0.25">
      <c r="A68" s="46">
        <v>64</v>
      </c>
      <c r="B68" s="47" t="s">
        <v>63</v>
      </c>
      <c r="C68" s="72"/>
      <c r="D68" s="73"/>
      <c r="E68" s="73"/>
      <c r="F68" s="73"/>
      <c r="G68" s="73"/>
      <c r="H68" s="73"/>
      <c r="I68" s="73"/>
      <c r="J68" s="74"/>
      <c r="K68" s="66">
        <v>3000</v>
      </c>
      <c r="L68" s="31"/>
    </row>
    <row r="69" spans="1:19" s="17" customFormat="1" ht="20.100000000000001" customHeight="1" x14ac:dyDescent="0.25">
      <c r="A69" s="46">
        <v>65</v>
      </c>
      <c r="B69" s="47" t="s">
        <v>86</v>
      </c>
      <c r="C69" s="72"/>
      <c r="D69" s="73"/>
      <c r="E69" s="73"/>
      <c r="F69" s="73"/>
      <c r="G69" s="73"/>
      <c r="H69" s="73"/>
      <c r="I69" s="73"/>
      <c r="J69" s="74"/>
      <c r="K69" s="66">
        <v>3000</v>
      </c>
      <c r="L69" s="31"/>
    </row>
    <row r="70" spans="1:19" s="17" customFormat="1" ht="20.100000000000001" customHeight="1" x14ac:dyDescent="0.25">
      <c r="A70" s="46">
        <v>66</v>
      </c>
      <c r="B70" s="47" t="s">
        <v>64</v>
      </c>
      <c r="C70" s="72"/>
      <c r="D70" s="73"/>
      <c r="E70" s="73"/>
      <c r="F70" s="73"/>
      <c r="G70" s="73"/>
      <c r="H70" s="73"/>
      <c r="I70" s="73"/>
      <c r="J70" s="74"/>
      <c r="K70" s="66">
        <v>3000</v>
      </c>
      <c r="L70" s="31"/>
    </row>
    <row r="71" spans="1:19" s="17" customFormat="1" ht="20.100000000000001" customHeight="1" x14ac:dyDescent="0.25">
      <c r="A71" s="46">
        <v>67</v>
      </c>
      <c r="B71" s="47" t="s">
        <v>81</v>
      </c>
      <c r="C71" s="72"/>
      <c r="D71" s="73"/>
      <c r="E71" s="73"/>
      <c r="F71" s="73"/>
      <c r="G71" s="73"/>
      <c r="H71" s="73"/>
      <c r="I71" s="73"/>
      <c r="J71" s="74"/>
      <c r="K71" s="66">
        <v>3000</v>
      </c>
      <c r="L71" s="31"/>
    </row>
    <row r="72" spans="1:19" s="17" customFormat="1" ht="20.100000000000001" customHeight="1" x14ac:dyDescent="0.25">
      <c r="A72" s="46">
        <v>68</v>
      </c>
      <c r="B72" s="47" t="s">
        <v>103</v>
      </c>
      <c r="C72" s="72"/>
      <c r="D72" s="73"/>
      <c r="E72" s="73"/>
      <c r="F72" s="73"/>
      <c r="G72" s="73"/>
      <c r="H72" s="73"/>
      <c r="I72" s="73"/>
      <c r="J72" s="74"/>
      <c r="K72" s="66">
        <v>3000</v>
      </c>
      <c r="L72" s="31"/>
    </row>
    <row r="73" spans="1:19" s="17" customFormat="1" ht="20.100000000000001" customHeight="1" x14ac:dyDescent="0.25">
      <c r="A73" s="46">
        <v>69</v>
      </c>
      <c r="B73" s="47" t="s">
        <v>104</v>
      </c>
      <c r="C73" s="72"/>
      <c r="D73" s="73"/>
      <c r="E73" s="73"/>
      <c r="F73" s="73"/>
      <c r="G73" s="73"/>
      <c r="H73" s="73"/>
      <c r="I73" s="73"/>
      <c r="J73" s="74"/>
      <c r="K73" s="66">
        <v>3000</v>
      </c>
      <c r="L73" s="31"/>
      <c r="S73" s="17" t="s">
        <v>96</v>
      </c>
    </row>
    <row r="74" spans="1:19" s="17" customFormat="1" ht="20.100000000000001" customHeight="1" x14ac:dyDescent="0.25">
      <c r="A74" s="46">
        <v>70</v>
      </c>
      <c r="B74" s="47" t="s">
        <v>105</v>
      </c>
      <c r="C74" s="75"/>
      <c r="D74" s="76"/>
      <c r="E74" s="76"/>
      <c r="F74" s="76"/>
      <c r="G74" s="76"/>
      <c r="H74" s="76"/>
      <c r="I74" s="76"/>
      <c r="J74" s="77"/>
      <c r="K74" s="66">
        <v>3000</v>
      </c>
      <c r="L74" s="31"/>
      <c r="S74" s="24">
        <f>SUM(K49:K74)</f>
        <v>788655.56920000003</v>
      </c>
    </row>
    <row r="75" spans="1:19" s="14" customFormat="1" ht="20.100000000000001" customHeight="1" x14ac:dyDescent="0.25">
      <c r="A75" s="84" t="s">
        <v>22</v>
      </c>
      <c r="B75" s="85"/>
      <c r="C75" s="85"/>
      <c r="D75" s="85"/>
      <c r="E75" s="85"/>
      <c r="F75" s="85"/>
      <c r="G75" s="85"/>
      <c r="H75" s="85"/>
      <c r="I75" s="86"/>
      <c r="J75" s="67">
        <f>SUM(J5:J70)</f>
        <v>385908985.96000004</v>
      </c>
      <c r="K75" s="67">
        <f>SUM(K5:K71)</f>
        <v>3873604.1595999999</v>
      </c>
      <c r="L75" s="42"/>
    </row>
    <row r="76" spans="1:19" s="17" customFormat="1" ht="11.25" customHeight="1" x14ac:dyDescent="0.25">
      <c r="A76" s="3"/>
      <c r="B76" s="3"/>
      <c r="C76" s="4"/>
      <c r="D76" s="3"/>
      <c r="E76" s="3"/>
      <c r="F76" s="3"/>
      <c r="G76" s="3"/>
      <c r="H76" s="3"/>
      <c r="I76" s="3"/>
      <c r="J76" s="3"/>
      <c r="K76" s="3"/>
    </row>
    <row r="77" spans="1:19" s="17" customFormat="1" ht="22.5" customHeight="1" x14ac:dyDescent="0.25">
      <c r="A77" s="83" t="s">
        <v>66</v>
      </c>
      <c r="B77" s="83"/>
      <c r="C77" s="83"/>
      <c r="D77" s="83"/>
      <c r="E77" s="83"/>
      <c r="F77" s="83"/>
      <c r="G77" s="83"/>
      <c r="H77" s="21">
        <f>K75*30%</f>
        <v>1162081.2478799999</v>
      </c>
      <c r="I77" s="23" t="s">
        <v>79</v>
      </c>
      <c r="K77" s="3"/>
      <c r="L77" s="19"/>
      <c r="M77" s="19"/>
      <c r="N77" s="19"/>
      <c r="O77" s="19"/>
    </row>
    <row r="78" spans="1:19" s="17" customFormat="1" ht="24.75" customHeight="1" x14ac:dyDescent="0.25">
      <c r="A78" s="83" t="s">
        <v>68</v>
      </c>
      <c r="B78" s="83"/>
      <c r="C78" s="83"/>
      <c r="D78" s="83"/>
      <c r="E78" s="83"/>
      <c r="F78" s="83"/>
      <c r="G78" s="83"/>
      <c r="H78" s="22">
        <f>K75*70%</f>
        <v>2711522.9117199997</v>
      </c>
      <c r="I78" s="23" t="s">
        <v>79</v>
      </c>
      <c r="K78" s="6"/>
      <c r="L78" s="19"/>
      <c r="M78" s="7"/>
      <c r="N78" s="8"/>
      <c r="O78" s="19"/>
    </row>
    <row r="79" spans="1:19" s="17" customFormat="1" ht="25.5" customHeight="1" x14ac:dyDescent="0.25">
      <c r="A79" s="83" t="s">
        <v>67</v>
      </c>
      <c r="B79" s="83"/>
      <c r="C79" s="83"/>
      <c r="D79" s="83"/>
      <c r="E79" s="83"/>
      <c r="F79" s="83"/>
      <c r="G79" s="83"/>
      <c r="H79" s="21">
        <f>H78*70%</f>
        <v>1898066.0382039996</v>
      </c>
      <c r="I79" s="23" t="s">
        <v>79</v>
      </c>
      <c r="K79" s="6"/>
      <c r="L79" s="19"/>
      <c r="M79" s="9"/>
      <c r="N79" s="10"/>
      <c r="O79" s="19"/>
    </row>
    <row r="80" spans="1:19" s="17" customFormat="1" ht="23.25" customHeight="1" x14ac:dyDescent="0.25">
      <c r="A80" s="83" t="s">
        <v>78</v>
      </c>
      <c r="B80" s="83"/>
      <c r="C80" s="83"/>
      <c r="D80" s="83"/>
      <c r="E80" s="83"/>
      <c r="F80" s="83"/>
      <c r="G80" s="83"/>
      <c r="H80" s="21">
        <f>H78*30%</f>
        <v>813456.87351599988</v>
      </c>
      <c r="I80" s="23" t="s">
        <v>79</v>
      </c>
      <c r="K80" s="6"/>
      <c r="L80" s="19"/>
      <c r="M80" s="11"/>
      <c r="N80" s="10"/>
      <c r="O80" s="19"/>
    </row>
    <row r="81" spans="1:15" s="17" customFormat="1" ht="29.25" customHeight="1" x14ac:dyDescent="0.25">
      <c r="A81" s="3"/>
      <c r="B81" s="3"/>
      <c r="C81" s="4"/>
      <c r="D81" s="3"/>
      <c r="E81" s="3"/>
      <c r="F81" s="3"/>
      <c r="G81" s="3"/>
      <c r="H81" s="3"/>
      <c r="I81" s="3"/>
      <c r="J81" s="3"/>
      <c r="K81" s="6"/>
      <c r="L81" s="19"/>
      <c r="M81" s="12">
        <f>790861*2+797764</f>
        <v>2379486</v>
      </c>
      <c r="N81" s="13"/>
      <c r="O81" s="19"/>
    </row>
    <row r="82" spans="1:15" s="17" customFormat="1" ht="15.75" x14ac:dyDescent="0.25">
      <c r="C82"/>
      <c r="G82" s="95" t="s">
        <v>107</v>
      </c>
      <c r="H82" s="95"/>
      <c r="I82" s="95"/>
      <c r="J82" s="95"/>
      <c r="K82" s="95"/>
      <c r="L82" s="29"/>
      <c r="M82" s="19">
        <f>M81-2397486</f>
        <v>-18000</v>
      </c>
      <c r="N82" s="19"/>
      <c r="O82" s="19"/>
    </row>
    <row r="83" spans="1:15" s="17" customFormat="1" ht="15.75" x14ac:dyDescent="0.25">
      <c r="A83" s="94" t="s">
        <v>84</v>
      </c>
      <c r="B83" s="94"/>
      <c r="C83" s="94"/>
      <c r="D83" s="94"/>
      <c r="E83" s="94"/>
      <c r="F83" s="94"/>
      <c r="G83" s="94" t="s">
        <v>82</v>
      </c>
      <c r="H83" s="94"/>
      <c r="I83" s="94"/>
      <c r="J83" s="94"/>
      <c r="K83" s="94"/>
      <c r="L83" s="27"/>
      <c r="M83" s="19"/>
      <c r="N83" s="19"/>
      <c r="O83" s="19"/>
    </row>
    <row r="84" spans="1:15" s="17" customFormat="1" ht="16.5" x14ac:dyDescent="0.25">
      <c r="A84"/>
      <c r="B84"/>
      <c r="C84"/>
      <c r="G84" s="96" t="s">
        <v>83</v>
      </c>
      <c r="H84" s="96"/>
      <c r="I84" s="96"/>
      <c r="J84" s="96"/>
      <c r="K84" s="96"/>
      <c r="L84" s="28"/>
    </row>
    <row r="85" spans="1:15" s="17" customFormat="1" ht="15.75" x14ac:dyDescent="0.25">
      <c r="A85"/>
      <c r="B85"/>
      <c r="C85"/>
      <c r="G85"/>
      <c r="H85"/>
      <c r="I85"/>
      <c r="J85"/>
      <c r="K85"/>
      <c r="L85"/>
    </row>
    <row r="86" spans="1:15" s="17" customFormat="1" ht="15.75" x14ac:dyDescent="0.25">
      <c r="A86"/>
      <c r="B86"/>
      <c r="C86"/>
      <c r="G86"/>
      <c r="H86"/>
      <c r="I86"/>
      <c r="J86"/>
      <c r="K86"/>
      <c r="L86"/>
    </row>
    <row r="87" spans="1:15" s="17" customFormat="1" ht="15.75" x14ac:dyDescent="0.25">
      <c r="A87"/>
      <c r="B87"/>
      <c r="C87"/>
      <c r="G87"/>
      <c r="H87"/>
      <c r="I87"/>
      <c r="J87"/>
      <c r="K87"/>
      <c r="L87" s="4"/>
    </row>
    <row r="88" spans="1:15" s="17" customFormat="1" ht="15.75" x14ac:dyDescent="0.25">
      <c r="A88"/>
      <c r="B88"/>
      <c r="C88"/>
      <c r="D88" s="97"/>
      <c r="E88" s="97"/>
      <c r="G88"/>
      <c r="H88"/>
      <c r="I88"/>
      <c r="J88"/>
      <c r="K88"/>
      <c r="L88" s="25"/>
    </row>
    <row r="89" spans="1:15" s="17" customFormat="1" ht="15.75" x14ac:dyDescent="0.25">
      <c r="A89" s="26"/>
      <c r="B89"/>
      <c r="C89" s="26"/>
      <c r="G89" s="26"/>
      <c r="H89" s="26"/>
      <c r="I89" s="26"/>
      <c r="J89" s="26"/>
      <c r="K89" s="26"/>
      <c r="L89" s="26"/>
    </row>
    <row r="90" spans="1:15" s="17" customFormat="1" ht="18.75" x14ac:dyDescent="0.3">
      <c r="A90" s="78" t="s">
        <v>32</v>
      </c>
      <c r="B90" s="78"/>
      <c r="C90" s="78"/>
      <c r="D90" s="78"/>
      <c r="E90" s="78"/>
      <c r="F90" s="78"/>
      <c r="G90" s="78" t="s">
        <v>0</v>
      </c>
      <c r="H90" s="78"/>
      <c r="I90" s="78"/>
      <c r="J90" s="78"/>
      <c r="K90" s="78"/>
      <c r="L90" s="30"/>
    </row>
    <row r="91" spans="1:15" s="17" customFormat="1" ht="15.75" x14ac:dyDescent="0.25">
      <c r="A91" s="3"/>
      <c r="B91" s="3"/>
      <c r="C91" s="4"/>
      <c r="D91" s="3"/>
      <c r="E91" s="3"/>
      <c r="F91" s="3"/>
    </row>
    <row r="92" spans="1:15" s="17" customFormat="1" ht="15.75" x14ac:dyDescent="0.25">
      <c r="A92" s="3"/>
      <c r="B92" s="3"/>
      <c r="C92" s="3"/>
      <c r="D92" s="3"/>
      <c r="E92" s="3"/>
      <c r="F92" s="3"/>
      <c r="G92" s="3"/>
      <c r="H92" s="3"/>
      <c r="I92" s="5"/>
      <c r="J92" s="3"/>
      <c r="K92" s="3"/>
    </row>
    <row r="93" spans="1:15" s="17" customFormat="1" ht="15.75" x14ac:dyDescent="0.25">
      <c r="A93" s="3"/>
      <c r="B93" s="3"/>
      <c r="C93" s="4"/>
      <c r="D93" s="3"/>
      <c r="E93" s="3"/>
      <c r="F93" s="3"/>
      <c r="G93" s="3"/>
      <c r="H93" s="3"/>
      <c r="I93" s="3"/>
      <c r="J93" s="3"/>
      <c r="K93" s="3"/>
    </row>
    <row r="94" spans="1:15" s="17" customFormat="1" ht="15.75" x14ac:dyDescent="0.25">
      <c r="A94" s="3"/>
      <c r="B94" s="3"/>
      <c r="C94" s="3"/>
      <c r="D94" s="3"/>
      <c r="E94" s="3"/>
      <c r="F94" s="3"/>
      <c r="G94" s="3"/>
      <c r="H94" s="3"/>
      <c r="I94" s="5"/>
      <c r="J94" s="3"/>
      <c r="K94" s="3"/>
    </row>
    <row r="95" spans="1:15" s="17" customFormat="1" ht="15.75" x14ac:dyDescent="0.25">
      <c r="A95" s="3"/>
      <c r="B95" s="3"/>
      <c r="C95" s="4"/>
      <c r="D95" s="3"/>
      <c r="E95" s="3"/>
      <c r="F95" s="3"/>
      <c r="G95" s="3"/>
      <c r="H95" s="3"/>
      <c r="I95" s="3"/>
      <c r="J95" s="3"/>
      <c r="K95" s="3"/>
    </row>
    <row r="96" spans="1:15" s="17" customFormat="1" ht="15.75" x14ac:dyDescent="0.25">
      <c r="C96" s="20"/>
    </row>
    <row r="97" spans="3:3" s="17" customFormat="1" ht="15.75" x14ac:dyDescent="0.25">
      <c r="C97" s="20"/>
    </row>
    <row r="98" spans="3:3" s="17" customFormat="1" ht="15.75" x14ac:dyDescent="0.25">
      <c r="C98" s="20"/>
    </row>
    <row r="99" spans="3:3" s="17" customFormat="1" ht="15.75" x14ac:dyDescent="0.25">
      <c r="C99" s="20"/>
    </row>
    <row r="100" spans="3:3" s="17" customFormat="1" ht="15.75" x14ac:dyDescent="0.25">
      <c r="C100" s="20"/>
    </row>
    <row r="101" spans="3:3" s="17" customFormat="1" ht="15.75" x14ac:dyDescent="0.25">
      <c r="C101" s="20"/>
    </row>
    <row r="102" spans="3:3" s="17" customFormat="1" ht="15.75" x14ac:dyDescent="0.25">
      <c r="C102" s="20"/>
    </row>
    <row r="103" spans="3:3" s="17" customFormat="1" ht="15.75" x14ac:dyDescent="0.25">
      <c r="C103" s="20"/>
    </row>
    <row r="104" spans="3:3" s="17" customFormat="1" ht="15.75" x14ac:dyDescent="0.25">
      <c r="C104" s="20"/>
    </row>
    <row r="105" spans="3:3" s="17" customFormat="1" ht="15.75" x14ac:dyDescent="0.25">
      <c r="C105" s="20"/>
    </row>
    <row r="106" spans="3:3" s="17" customFormat="1" ht="15.75" x14ac:dyDescent="0.25">
      <c r="C106" s="20"/>
    </row>
    <row r="107" spans="3:3" s="17" customFormat="1" ht="15.75" x14ac:dyDescent="0.25">
      <c r="C107" s="20"/>
    </row>
    <row r="108" spans="3:3" s="17" customFormat="1" ht="15.75" x14ac:dyDescent="0.25">
      <c r="C108" s="20"/>
    </row>
    <row r="109" spans="3:3" s="17" customFormat="1" ht="15.75" x14ac:dyDescent="0.25">
      <c r="C109" s="20"/>
    </row>
    <row r="110" spans="3:3" s="17" customFormat="1" ht="15.75" x14ac:dyDescent="0.25">
      <c r="C110" s="20"/>
    </row>
    <row r="111" spans="3:3" s="17" customFormat="1" ht="15.75" x14ac:dyDescent="0.25">
      <c r="C111" s="20"/>
    </row>
  </sheetData>
  <mergeCells count="18">
    <mergeCell ref="A1:F1"/>
    <mergeCell ref="G1:K1"/>
    <mergeCell ref="A2:K2"/>
    <mergeCell ref="E3:F3"/>
    <mergeCell ref="G3:H3"/>
    <mergeCell ref="C61:J74"/>
    <mergeCell ref="A75:I75"/>
    <mergeCell ref="A77:G77"/>
    <mergeCell ref="A78:G78"/>
    <mergeCell ref="A79:G79"/>
    <mergeCell ref="A80:G80"/>
    <mergeCell ref="A83:F83"/>
    <mergeCell ref="A90:F90"/>
    <mergeCell ref="G82:K82"/>
    <mergeCell ref="G83:K83"/>
    <mergeCell ref="G84:K84"/>
    <mergeCell ref="G90:K90"/>
    <mergeCell ref="D88:E88"/>
  </mergeCells>
  <pageMargins left="0.31" right="0.2" top="0.45" bottom="0.45" header="0.46" footer="0.46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9"/>
  <sheetViews>
    <sheetView zoomScale="85" zoomScaleNormal="85" workbookViewId="0">
      <pane ySplit="4" topLeftCell="A66" activePane="bottomLeft" state="frozen"/>
      <selection pane="bottomLeft" activeCell="E93" sqref="E93"/>
    </sheetView>
  </sheetViews>
  <sheetFormatPr defaultRowHeight="15" x14ac:dyDescent="0.25"/>
  <cols>
    <col min="1" max="1" width="6.42578125" customWidth="1"/>
    <col min="2" max="2" width="30" customWidth="1"/>
    <col min="3" max="3" width="9.7109375" style="1" customWidth="1"/>
    <col min="4" max="4" width="9" customWidth="1"/>
    <col min="5" max="5" width="8.42578125" customWidth="1"/>
    <col min="6" max="6" width="10.28515625" customWidth="1"/>
    <col min="7" max="7" width="9.28515625" customWidth="1"/>
    <col min="8" max="8" width="14.140625" bestFit="1" customWidth="1"/>
    <col min="9" max="9" width="13.140625" customWidth="1"/>
    <col min="10" max="10" width="15.28515625" customWidth="1"/>
    <col min="11" max="11" width="15" customWidth="1"/>
    <col min="12" max="13" width="0" hidden="1" customWidth="1"/>
    <col min="14" max="14" width="12.42578125" hidden="1" customWidth="1"/>
    <col min="15" max="16" width="0" hidden="1" customWidth="1"/>
    <col min="18" max="18" width="12.42578125" bestFit="1" customWidth="1"/>
  </cols>
  <sheetData>
    <row r="1" spans="1:18" s="2" customFormat="1" ht="55.5" customHeight="1" x14ac:dyDescent="0.25">
      <c r="A1" s="87" t="s">
        <v>90</v>
      </c>
      <c r="B1" s="88"/>
      <c r="C1" s="88"/>
      <c r="D1" s="88"/>
      <c r="E1" s="88"/>
      <c r="F1" s="88"/>
      <c r="G1" s="87" t="s">
        <v>21</v>
      </c>
      <c r="H1" s="88"/>
      <c r="I1" s="88"/>
      <c r="J1" s="88"/>
      <c r="K1" s="88"/>
      <c r="L1" s="38"/>
    </row>
    <row r="2" spans="1:18" ht="63.75" customHeight="1" x14ac:dyDescent="0.25">
      <c r="A2" s="89" t="s">
        <v>93</v>
      </c>
      <c r="B2" s="90"/>
      <c r="C2" s="90"/>
      <c r="D2" s="90"/>
      <c r="E2" s="90"/>
      <c r="F2" s="90"/>
      <c r="G2" s="90"/>
      <c r="H2" s="90"/>
      <c r="I2" s="90"/>
      <c r="J2" s="90"/>
      <c r="K2" s="90"/>
      <c r="L2" s="37"/>
    </row>
    <row r="3" spans="1:18" s="14" customFormat="1" ht="42" customHeight="1" x14ac:dyDescent="0.25">
      <c r="A3" s="39" t="s">
        <v>12</v>
      </c>
      <c r="B3" s="39" t="s">
        <v>13</v>
      </c>
      <c r="C3" s="40" t="s">
        <v>74</v>
      </c>
      <c r="D3" s="40" t="s">
        <v>69</v>
      </c>
      <c r="E3" s="91" t="s">
        <v>70</v>
      </c>
      <c r="F3" s="92"/>
      <c r="G3" s="91" t="s">
        <v>71</v>
      </c>
      <c r="H3" s="93"/>
      <c r="I3" s="40" t="s">
        <v>80</v>
      </c>
      <c r="J3" s="40" t="s">
        <v>72</v>
      </c>
      <c r="K3" s="41" t="s">
        <v>73</v>
      </c>
      <c r="L3" s="42" t="s">
        <v>77</v>
      </c>
      <c r="N3" s="15"/>
    </row>
    <row r="4" spans="1:18" s="16" customFormat="1" ht="20.100000000000001" hidden="1" customHeight="1" x14ac:dyDescent="0.25">
      <c r="A4" s="43"/>
      <c r="B4" s="43">
        <v>2</v>
      </c>
      <c r="C4" s="43">
        <v>3</v>
      </c>
      <c r="D4" s="43">
        <v>4</v>
      </c>
      <c r="E4" s="43">
        <v>5</v>
      </c>
      <c r="F4" s="43" t="s">
        <v>14</v>
      </c>
      <c r="G4" s="43">
        <v>7</v>
      </c>
      <c r="H4" s="43" t="s">
        <v>15</v>
      </c>
      <c r="I4" s="43">
        <v>9</v>
      </c>
      <c r="J4" s="43" t="s">
        <v>16</v>
      </c>
      <c r="K4" s="44" t="s">
        <v>17</v>
      </c>
      <c r="L4" s="45"/>
    </row>
    <row r="5" spans="1:18" s="16" customFormat="1" ht="20.100000000000001" customHeight="1" x14ac:dyDescent="0.25">
      <c r="A5" s="46">
        <v>1</v>
      </c>
      <c r="B5" s="47" t="s">
        <v>23</v>
      </c>
      <c r="C5" s="48">
        <v>3.33</v>
      </c>
      <c r="D5" s="48">
        <v>0.25</v>
      </c>
      <c r="E5" s="49"/>
      <c r="F5" s="48">
        <f t="shared" ref="F5:F14" si="0">D5*E5</f>
        <v>0</v>
      </c>
      <c r="G5" s="50">
        <v>0.12</v>
      </c>
      <c r="H5" s="51">
        <f t="shared" ref="H5:H17" si="1">(C5+D5+F5)*G5</f>
        <v>0.42959999999999998</v>
      </c>
      <c r="I5" s="52">
        <v>1390000</v>
      </c>
      <c r="J5" s="52">
        <f t="shared" ref="J5:J60" si="2">(C5+D5+F5+H5)*I5</f>
        <v>5573344</v>
      </c>
      <c r="K5" s="52">
        <f t="shared" ref="K5:K17" si="3">J5*1%</f>
        <v>55733.440000000002</v>
      </c>
      <c r="L5" s="45"/>
    </row>
    <row r="6" spans="1:18" s="16" customFormat="1" ht="20.100000000000001" customHeight="1" x14ac:dyDescent="0.25">
      <c r="A6" s="46">
        <v>2</v>
      </c>
      <c r="B6" s="47" t="s">
        <v>24</v>
      </c>
      <c r="C6" s="48">
        <v>4.9800000000000004</v>
      </c>
      <c r="D6" s="48">
        <v>0.7</v>
      </c>
      <c r="E6" s="49"/>
      <c r="F6" s="48">
        <f t="shared" si="0"/>
        <v>0</v>
      </c>
      <c r="G6" s="50">
        <v>0.17</v>
      </c>
      <c r="H6" s="51">
        <f t="shared" si="1"/>
        <v>0.96560000000000012</v>
      </c>
      <c r="I6" s="52">
        <v>1390000</v>
      </c>
      <c r="J6" s="52">
        <f t="shared" si="2"/>
        <v>9237384.0000000019</v>
      </c>
      <c r="K6" s="52">
        <f t="shared" si="3"/>
        <v>92373.840000000026</v>
      </c>
      <c r="L6" s="45"/>
    </row>
    <row r="7" spans="1:18" s="16" customFormat="1" ht="20.100000000000001" customHeight="1" x14ac:dyDescent="0.25">
      <c r="A7" s="46">
        <v>3</v>
      </c>
      <c r="B7" s="47" t="s">
        <v>25</v>
      </c>
      <c r="C7" s="48">
        <v>6.04</v>
      </c>
      <c r="D7" s="48">
        <v>0.45</v>
      </c>
      <c r="E7" s="49"/>
      <c r="F7" s="48">
        <f t="shared" si="0"/>
        <v>0</v>
      </c>
      <c r="G7" s="50">
        <v>0.3</v>
      </c>
      <c r="H7" s="51">
        <f t="shared" si="1"/>
        <v>1.9470000000000001</v>
      </c>
      <c r="I7" s="52">
        <v>1390000</v>
      </c>
      <c r="J7" s="52">
        <f t="shared" si="2"/>
        <v>11727430.000000002</v>
      </c>
      <c r="K7" s="52">
        <f t="shared" si="3"/>
        <v>117274.30000000002</v>
      </c>
      <c r="L7" s="45"/>
    </row>
    <row r="8" spans="1:18" s="16" customFormat="1" ht="20.100000000000001" customHeight="1" x14ac:dyDescent="0.25">
      <c r="A8" s="46">
        <v>4</v>
      </c>
      <c r="B8" s="47" t="s">
        <v>26</v>
      </c>
      <c r="C8" s="48">
        <v>3.66</v>
      </c>
      <c r="D8" s="48"/>
      <c r="E8" s="49"/>
      <c r="F8" s="48">
        <f t="shared" si="0"/>
        <v>0</v>
      </c>
      <c r="G8" s="50">
        <v>0.13</v>
      </c>
      <c r="H8" s="51">
        <f t="shared" si="1"/>
        <v>0.47580000000000006</v>
      </c>
      <c r="I8" s="52">
        <v>1390000</v>
      </c>
      <c r="J8" s="52">
        <f t="shared" si="2"/>
        <v>5748762.0000000009</v>
      </c>
      <c r="K8" s="52">
        <f t="shared" si="3"/>
        <v>57487.62000000001</v>
      </c>
      <c r="L8" s="45"/>
    </row>
    <row r="9" spans="1:18" s="16" customFormat="1" ht="20.100000000000001" customHeight="1" x14ac:dyDescent="0.25">
      <c r="A9" s="46">
        <v>5</v>
      </c>
      <c r="B9" s="47" t="s">
        <v>27</v>
      </c>
      <c r="C9" s="48">
        <v>4.9800000000000004</v>
      </c>
      <c r="D9" s="48"/>
      <c r="E9" s="49">
        <v>0.06</v>
      </c>
      <c r="F9" s="48">
        <f>C9*E9</f>
        <v>0.29880000000000001</v>
      </c>
      <c r="G9" s="50">
        <v>0.22</v>
      </c>
      <c r="H9" s="51">
        <f t="shared" si="1"/>
        <v>1.1613360000000001</v>
      </c>
      <c r="I9" s="52">
        <v>1390000</v>
      </c>
      <c r="J9" s="52">
        <f t="shared" si="2"/>
        <v>8951789.040000001</v>
      </c>
      <c r="K9" s="52">
        <f t="shared" si="3"/>
        <v>89517.890400000018</v>
      </c>
      <c r="L9" s="45"/>
    </row>
    <row r="10" spans="1:18" s="16" customFormat="1" ht="20.100000000000001" customHeight="1" x14ac:dyDescent="0.25">
      <c r="A10" s="46">
        <v>6</v>
      </c>
      <c r="B10" s="47" t="s">
        <v>28</v>
      </c>
      <c r="C10" s="48">
        <v>4.6500000000000004</v>
      </c>
      <c r="D10" s="48">
        <v>0.25</v>
      </c>
      <c r="E10" s="49"/>
      <c r="F10" s="48">
        <f t="shared" si="0"/>
        <v>0</v>
      </c>
      <c r="G10" s="50">
        <v>0.19</v>
      </c>
      <c r="H10" s="51">
        <f t="shared" si="1"/>
        <v>0.93100000000000005</v>
      </c>
      <c r="I10" s="52">
        <v>1390000</v>
      </c>
      <c r="J10" s="52">
        <f t="shared" si="2"/>
        <v>8105090.0000000009</v>
      </c>
      <c r="K10" s="52">
        <f t="shared" si="3"/>
        <v>81050.900000000009</v>
      </c>
      <c r="L10" s="45"/>
    </row>
    <row r="11" spans="1:18" s="16" customFormat="1" ht="20.100000000000001" customHeight="1" x14ac:dyDescent="0.25">
      <c r="A11" s="46">
        <v>7</v>
      </c>
      <c r="B11" s="47" t="s">
        <v>29</v>
      </c>
      <c r="C11" s="48">
        <v>4.32</v>
      </c>
      <c r="D11" s="48">
        <v>0.35</v>
      </c>
      <c r="E11" s="49"/>
      <c r="F11" s="48">
        <f t="shared" si="0"/>
        <v>0</v>
      </c>
      <c r="G11" s="50">
        <v>0.16</v>
      </c>
      <c r="H11" s="51">
        <f t="shared" si="1"/>
        <v>0.74719999999999998</v>
      </c>
      <c r="I11" s="52">
        <v>1390000</v>
      </c>
      <c r="J11" s="52">
        <f t="shared" si="2"/>
        <v>7529908</v>
      </c>
      <c r="K11" s="52">
        <f>J11*1%/2</f>
        <v>37649.54</v>
      </c>
      <c r="L11" s="45"/>
      <c r="R11" s="16" t="s">
        <v>95</v>
      </c>
    </row>
    <row r="12" spans="1:18" s="16" customFormat="1" ht="20.100000000000001" customHeight="1" x14ac:dyDescent="0.25">
      <c r="A12" s="46">
        <v>8</v>
      </c>
      <c r="B12" s="47" t="s">
        <v>30</v>
      </c>
      <c r="C12" s="48">
        <v>3.33</v>
      </c>
      <c r="D12" s="48"/>
      <c r="E12" s="49"/>
      <c r="F12" s="48">
        <f t="shared" si="0"/>
        <v>0</v>
      </c>
      <c r="G12" s="50">
        <v>0.08</v>
      </c>
      <c r="H12" s="51">
        <f t="shared" si="1"/>
        <v>0.26640000000000003</v>
      </c>
      <c r="I12" s="52">
        <v>1390000</v>
      </c>
      <c r="J12" s="52">
        <f t="shared" si="2"/>
        <v>4998996</v>
      </c>
      <c r="K12" s="52">
        <f t="shared" si="3"/>
        <v>49989.96</v>
      </c>
      <c r="L12" s="45"/>
    </row>
    <row r="13" spans="1:18" s="16" customFormat="1" ht="20.100000000000001" customHeight="1" x14ac:dyDescent="0.25">
      <c r="A13" s="46">
        <v>9</v>
      </c>
      <c r="B13" s="47" t="s">
        <v>31</v>
      </c>
      <c r="C13" s="48">
        <v>4.9800000000000004</v>
      </c>
      <c r="D13" s="48"/>
      <c r="E13" s="49"/>
      <c r="F13" s="48">
        <f t="shared" si="0"/>
        <v>0</v>
      </c>
      <c r="G13" s="50">
        <v>0.19</v>
      </c>
      <c r="H13" s="51">
        <f t="shared" si="1"/>
        <v>0.94620000000000004</v>
      </c>
      <c r="I13" s="52">
        <v>1390000</v>
      </c>
      <c r="J13" s="52">
        <f t="shared" si="2"/>
        <v>8237418.0000000009</v>
      </c>
      <c r="K13" s="52">
        <f t="shared" si="3"/>
        <v>82374.180000000008</v>
      </c>
      <c r="L13" s="45"/>
    </row>
    <row r="14" spans="1:18" s="16" customFormat="1" ht="20.100000000000001" customHeight="1" x14ac:dyDescent="0.25">
      <c r="A14" s="46">
        <v>10</v>
      </c>
      <c r="B14" s="47" t="s">
        <v>32</v>
      </c>
      <c r="C14" s="48">
        <v>3.33</v>
      </c>
      <c r="D14" s="48">
        <v>0.45</v>
      </c>
      <c r="E14" s="49"/>
      <c r="F14" s="48">
        <f t="shared" si="0"/>
        <v>0</v>
      </c>
      <c r="G14" s="50">
        <v>0.1</v>
      </c>
      <c r="H14" s="51">
        <v>0.378</v>
      </c>
      <c r="I14" s="52">
        <v>1390000</v>
      </c>
      <c r="J14" s="52">
        <f t="shared" si="2"/>
        <v>5779620.0000000009</v>
      </c>
      <c r="K14" s="52">
        <v>57867</v>
      </c>
      <c r="L14" s="45"/>
      <c r="R14" s="33" t="s">
        <v>94</v>
      </c>
    </row>
    <row r="15" spans="1:18" s="16" customFormat="1" ht="20.100000000000001" customHeight="1" x14ac:dyDescent="0.25">
      <c r="A15" s="46">
        <v>11</v>
      </c>
      <c r="B15" s="47" t="s">
        <v>48</v>
      </c>
      <c r="C15" s="48">
        <v>3.33</v>
      </c>
      <c r="D15" s="48"/>
      <c r="E15" s="53"/>
      <c r="F15" s="48">
        <f>C15*E15</f>
        <v>0</v>
      </c>
      <c r="G15" s="50">
        <v>0.08</v>
      </c>
      <c r="H15" s="54">
        <f t="shared" si="1"/>
        <v>0.26640000000000003</v>
      </c>
      <c r="I15" s="52">
        <v>1390000</v>
      </c>
      <c r="J15" s="52">
        <f t="shared" si="2"/>
        <v>4998996</v>
      </c>
      <c r="K15" s="52">
        <f t="shared" si="3"/>
        <v>49989.96</v>
      </c>
      <c r="L15" s="45"/>
      <c r="R15" s="34">
        <f>SUM(K5:K15)</f>
        <v>771308.63040000014</v>
      </c>
    </row>
    <row r="16" spans="1:18" s="17" customFormat="1" ht="20.100000000000001" customHeight="1" x14ac:dyDescent="0.25">
      <c r="A16" s="46">
        <v>12</v>
      </c>
      <c r="B16" s="47" t="s">
        <v>0</v>
      </c>
      <c r="C16" s="56">
        <v>4.9800000000000004</v>
      </c>
      <c r="D16" s="57">
        <v>0.9</v>
      </c>
      <c r="E16" s="58">
        <v>0.09</v>
      </c>
      <c r="F16" s="59">
        <f t="shared" ref="F16:F33" si="4">C16*E16</f>
        <v>0.44820000000000004</v>
      </c>
      <c r="G16" s="58">
        <v>0.31</v>
      </c>
      <c r="H16" s="51">
        <f t="shared" si="1"/>
        <v>1.9617420000000001</v>
      </c>
      <c r="I16" s="52">
        <v>1390000</v>
      </c>
      <c r="J16" s="52">
        <f t="shared" si="2"/>
        <v>11523019.380000001</v>
      </c>
      <c r="K16" s="52">
        <f t="shared" si="3"/>
        <v>115230.19380000001</v>
      </c>
      <c r="L16" s="60"/>
    </row>
    <row r="17" spans="1:18" s="17" customFormat="1" ht="20.100000000000001" customHeight="1" x14ac:dyDescent="0.25">
      <c r="A17" s="46">
        <v>13</v>
      </c>
      <c r="B17" s="47" t="s">
        <v>8</v>
      </c>
      <c r="C17" s="54">
        <v>4.6500000000000004</v>
      </c>
      <c r="D17" s="48">
        <v>0.45</v>
      </c>
      <c r="E17" s="48"/>
      <c r="F17" s="61">
        <f>C17*E17</f>
        <v>0</v>
      </c>
      <c r="G17" s="58">
        <v>0.16</v>
      </c>
      <c r="H17" s="51">
        <f t="shared" si="1"/>
        <v>0.81600000000000006</v>
      </c>
      <c r="I17" s="52">
        <v>1390000</v>
      </c>
      <c r="J17" s="52">
        <f>(C17+D17+F17+H17)*I17</f>
        <v>8223240.0000000009</v>
      </c>
      <c r="K17" s="52">
        <f t="shared" si="3"/>
        <v>82232.400000000009</v>
      </c>
      <c r="L17" s="60"/>
    </row>
    <row r="18" spans="1:18" s="17" customFormat="1" ht="20.100000000000001" customHeight="1" x14ac:dyDescent="0.25">
      <c r="A18" s="46">
        <v>14</v>
      </c>
      <c r="B18" s="47" t="s">
        <v>3</v>
      </c>
      <c r="C18" s="56">
        <v>4.6500000000000004</v>
      </c>
      <c r="D18" s="57">
        <v>0.35</v>
      </c>
      <c r="E18" s="57"/>
      <c r="F18" s="61">
        <f>C18*E18</f>
        <v>0</v>
      </c>
      <c r="G18" s="57"/>
      <c r="H18" s="56"/>
      <c r="I18" s="52">
        <v>1390000</v>
      </c>
      <c r="J18" s="52">
        <f>(C18+D18+F18+H18)*I18</f>
        <v>6950000</v>
      </c>
      <c r="K18" s="52">
        <f>J18*1%</f>
        <v>69500</v>
      </c>
      <c r="L18" s="60"/>
    </row>
    <row r="19" spans="1:18" s="17" customFormat="1" ht="20.100000000000001" customHeight="1" x14ac:dyDescent="0.25">
      <c r="A19" s="46">
        <v>15</v>
      </c>
      <c r="B19" s="47" t="s">
        <v>20</v>
      </c>
      <c r="C19" s="56">
        <v>3</v>
      </c>
      <c r="D19" s="57"/>
      <c r="E19" s="57"/>
      <c r="F19" s="61">
        <f>C19*E19</f>
        <v>0</v>
      </c>
      <c r="G19" s="57"/>
      <c r="H19" s="56"/>
      <c r="I19" s="52">
        <v>1390000</v>
      </c>
      <c r="J19" s="52">
        <f>(C19+D19+F19+H19)*I19</f>
        <v>4170000</v>
      </c>
      <c r="K19" s="52">
        <f t="shared" ref="K19" si="5">J19*1%</f>
        <v>41700</v>
      </c>
      <c r="L19" s="60"/>
    </row>
    <row r="20" spans="1:18" s="17" customFormat="1" ht="20.100000000000001" customHeight="1" x14ac:dyDescent="0.25">
      <c r="A20" s="46">
        <v>16</v>
      </c>
      <c r="B20" s="47" t="s">
        <v>1</v>
      </c>
      <c r="C20" s="56">
        <v>4.9800000000000004</v>
      </c>
      <c r="D20" s="57">
        <v>0.45</v>
      </c>
      <c r="E20" s="58">
        <v>0.11</v>
      </c>
      <c r="F20" s="59">
        <f t="shared" si="4"/>
        <v>0.54780000000000006</v>
      </c>
      <c r="G20" s="58">
        <v>0.16</v>
      </c>
      <c r="H20" s="51">
        <f>(C20+D20+F20)*G20</f>
        <v>0.95644800000000008</v>
      </c>
      <c r="I20" s="52">
        <v>1390000</v>
      </c>
      <c r="J20" s="52">
        <f t="shared" si="2"/>
        <v>9638604.7200000007</v>
      </c>
      <c r="K20" s="52">
        <f>J20*1%</f>
        <v>96386.047200000015</v>
      </c>
      <c r="L20" s="60"/>
    </row>
    <row r="21" spans="1:18" s="18" customFormat="1" ht="20.100000000000001" customHeight="1" x14ac:dyDescent="0.25">
      <c r="A21" s="46">
        <v>17</v>
      </c>
      <c r="B21" s="47" t="s">
        <v>2</v>
      </c>
      <c r="C21" s="56">
        <v>3.66</v>
      </c>
      <c r="D21" s="57">
        <v>0.35</v>
      </c>
      <c r="E21" s="57"/>
      <c r="F21" s="61">
        <f t="shared" si="4"/>
        <v>0</v>
      </c>
      <c r="G21" s="57"/>
      <c r="H21" s="56"/>
      <c r="I21" s="52">
        <v>1390000</v>
      </c>
      <c r="J21" s="52">
        <f t="shared" si="2"/>
        <v>5573900</v>
      </c>
      <c r="K21" s="52">
        <f>J21*1%</f>
        <v>55739</v>
      </c>
      <c r="L21" s="31"/>
    </row>
    <row r="22" spans="1:18" s="18" customFormat="1" ht="20.100000000000001" customHeight="1" x14ac:dyDescent="0.25">
      <c r="A22" s="46">
        <v>18</v>
      </c>
      <c r="B22" s="47" t="s">
        <v>4</v>
      </c>
      <c r="C22" s="56">
        <v>4.9800000000000004</v>
      </c>
      <c r="D22" s="57">
        <v>0.35</v>
      </c>
      <c r="E22" s="58">
        <v>0.1</v>
      </c>
      <c r="F22" s="59">
        <f t="shared" si="4"/>
        <v>0.49800000000000005</v>
      </c>
      <c r="G22" s="57"/>
      <c r="H22" s="56"/>
      <c r="I22" s="52">
        <v>1390000</v>
      </c>
      <c r="J22" s="52">
        <f t="shared" si="2"/>
        <v>8100920</v>
      </c>
      <c r="K22" s="52">
        <f t="shared" ref="K22:K60" si="6">J22*1%</f>
        <v>81009.2</v>
      </c>
      <c r="L22" s="31"/>
    </row>
    <row r="23" spans="1:18" s="18" customFormat="1" ht="20.100000000000001" customHeight="1" x14ac:dyDescent="0.25">
      <c r="A23" s="46">
        <v>19</v>
      </c>
      <c r="B23" s="47" t="s">
        <v>5</v>
      </c>
      <c r="C23" s="56">
        <v>3.66</v>
      </c>
      <c r="D23" s="57">
        <v>0.35</v>
      </c>
      <c r="E23" s="57"/>
      <c r="F23" s="61">
        <f t="shared" si="4"/>
        <v>0</v>
      </c>
      <c r="G23" s="57"/>
      <c r="H23" s="56"/>
      <c r="I23" s="52">
        <v>1390000</v>
      </c>
      <c r="J23" s="52">
        <f t="shared" si="2"/>
        <v>5573900</v>
      </c>
      <c r="K23" s="52">
        <f t="shared" si="6"/>
        <v>55739</v>
      </c>
      <c r="L23" s="31"/>
    </row>
    <row r="24" spans="1:18" s="18" customFormat="1" ht="20.100000000000001" customHeight="1" x14ac:dyDescent="0.25">
      <c r="A24" s="46">
        <v>20</v>
      </c>
      <c r="B24" s="47" t="s">
        <v>6</v>
      </c>
      <c r="C24" s="56">
        <v>3.99</v>
      </c>
      <c r="D24" s="57">
        <v>0.35</v>
      </c>
      <c r="E24" s="57"/>
      <c r="F24" s="61">
        <f t="shared" si="4"/>
        <v>0</v>
      </c>
      <c r="G24" s="58">
        <v>0.13</v>
      </c>
      <c r="H24" s="51">
        <f>(C24+D24+F24)*G24</f>
        <v>0.56420000000000003</v>
      </c>
      <c r="I24" s="52">
        <v>1390000</v>
      </c>
      <c r="J24" s="52">
        <f t="shared" si="2"/>
        <v>6816837.9999999991</v>
      </c>
      <c r="K24" s="52">
        <f t="shared" si="6"/>
        <v>68168.37999999999</v>
      </c>
      <c r="L24" s="60"/>
    </row>
    <row r="25" spans="1:18" s="18" customFormat="1" ht="20.100000000000001" customHeight="1" x14ac:dyDescent="0.25">
      <c r="A25" s="46">
        <v>21</v>
      </c>
      <c r="B25" s="47" t="s">
        <v>7</v>
      </c>
      <c r="C25" s="56">
        <v>4.6500000000000004</v>
      </c>
      <c r="D25" s="57">
        <v>0.45</v>
      </c>
      <c r="E25" s="57"/>
      <c r="F25" s="61">
        <f t="shared" si="4"/>
        <v>0</v>
      </c>
      <c r="G25" s="58">
        <v>0.17</v>
      </c>
      <c r="H25" s="51">
        <f>(C25+D25+F25)*G25</f>
        <v>0.8670000000000001</v>
      </c>
      <c r="I25" s="52">
        <v>1390000</v>
      </c>
      <c r="J25" s="52">
        <f t="shared" si="2"/>
        <v>8294130.0000000009</v>
      </c>
      <c r="K25" s="52">
        <f t="shared" si="6"/>
        <v>82941.300000000017</v>
      </c>
      <c r="L25" s="60"/>
    </row>
    <row r="26" spans="1:18" s="18" customFormat="1" ht="20.100000000000001" customHeight="1" x14ac:dyDescent="0.25">
      <c r="A26" s="46">
        <v>22</v>
      </c>
      <c r="B26" s="47" t="s">
        <v>9</v>
      </c>
      <c r="C26" s="56">
        <v>3.99</v>
      </c>
      <c r="D26" s="57"/>
      <c r="E26" s="57"/>
      <c r="F26" s="61">
        <f t="shared" si="4"/>
        <v>0</v>
      </c>
      <c r="G26" s="57"/>
      <c r="H26" s="56"/>
      <c r="I26" s="52">
        <v>1390000</v>
      </c>
      <c r="J26" s="52">
        <f t="shared" si="2"/>
        <v>5546100</v>
      </c>
      <c r="K26" s="52">
        <f t="shared" si="6"/>
        <v>55461</v>
      </c>
      <c r="L26" s="60"/>
    </row>
    <row r="27" spans="1:18" s="18" customFormat="1" ht="20.100000000000001" customHeight="1" x14ac:dyDescent="0.25">
      <c r="A27" s="46">
        <v>23</v>
      </c>
      <c r="B27" s="47" t="s">
        <v>10</v>
      </c>
      <c r="C27" s="56">
        <v>2.67</v>
      </c>
      <c r="D27" s="57"/>
      <c r="E27" s="57"/>
      <c r="F27" s="61">
        <f t="shared" si="4"/>
        <v>0</v>
      </c>
      <c r="G27" s="57"/>
      <c r="H27" s="56"/>
      <c r="I27" s="52">
        <v>1390000</v>
      </c>
      <c r="J27" s="52">
        <f t="shared" si="2"/>
        <v>3711300</v>
      </c>
      <c r="K27" s="52">
        <f t="shared" si="6"/>
        <v>37113</v>
      </c>
      <c r="L27" s="31"/>
    </row>
    <row r="28" spans="1:18" s="17" customFormat="1" ht="20.100000000000001" customHeight="1" x14ac:dyDescent="0.25">
      <c r="A28" s="46">
        <v>24</v>
      </c>
      <c r="B28" s="47" t="s">
        <v>11</v>
      </c>
      <c r="C28" s="56">
        <v>5.42</v>
      </c>
      <c r="D28" s="57">
        <v>0.45</v>
      </c>
      <c r="E28" s="57"/>
      <c r="F28" s="61">
        <f t="shared" si="4"/>
        <v>0</v>
      </c>
      <c r="G28" s="58">
        <v>0.26</v>
      </c>
      <c r="H28" s="51">
        <f>(C28+D28+F28)*G28</f>
        <v>1.5262</v>
      </c>
      <c r="I28" s="52">
        <v>1390000</v>
      </c>
      <c r="J28" s="52">
        <f t="shared" si="2"/>
        <v>10280718</v>
      </c>
      <c r="K28" s="52">
        <f t="shared" si="6"/>
        <v>102807.18000000001</v>
      </c>
      <c r="L28" s="31"/>
    </row>
    <row r="29" spans="1:18" s="17" customFormat="1" ht="20.100000000000001" customHeight="1" x14ac:dyDescent="0.25">
      <c r="A29" s="46">
        <v>25</v>
      </c>
      <c r="B29" s="47" t="s">
        <v>18</v>
      </c>
      <c r="C29" s="56">
        <v>2.67</v>
      </c>
      <c r="D29" s="57"/>
      <c r="E29" s="57"/>
      <c r="F29" s="61">
        <f t="shared" si="4"/>
        <v>0</v>
      </c>
      <c r="G29" s="58"/>
      <c r="H29" s="51">
        <f>(C29+D29+F29)*G29</f>
        <v>0</v>
      </c>
      <c r="I29" s="52">
        <v>1390000</v>
      </c>
      <c r="J29" s="52">
        <f t="shared" si="2"/>
        <v>3711300</v>
      </c>
      <c r="K29" s="52">
        <f t="shared" si="6"/>
        <v>37113</v>
      </c>
      <c r="L29" s="31"/>
    </row>
    <row r="30" spans="1:18" s="31" customFormat="1" ht="20.100000000000001" customHeight="1" x14ac:dyDescent="0.25">
      <c r="A30" s="46">
        <v>26</v>
      </c>
      <c r="B30" s="47" t="s">
        <v>19</v>
      </c>
      <c r="C30" s="56">
        <v>3</v>
      </c>
      <c r="D30" s="57"/>
      <c r="E30" s="57"/>
      <c r="F30" s="61">
        <f t="shared" si="4"/>
        <v>0</v>
      </c>
      <c r="G30" s="58"/>
      <c r="H30" s="51">
        <f t="shared" ref="H30:H48" si="7">(C30+D30+F30)*G30</f>
        <v>0</v>
      </c>
      <c r="I30" s="52">
        <v>1390000</v>
      </c>
      <c r="J30" s="52">
        <f t="shared" si="2"/>
        <v>4170000</v>
      </c>
      <c r="K30" s="52">
        <f t="shared" si="6"/>
        <v>41700</v>
      </c>
    </row>
    <row r="31" spans="1:18" s="17" customFormat="1" ht="20.100000000000001" customHeight="1" x14ac:dyDescent="0.25">
      <c r="A31" s="46">
        <v>27</v>
      </c>
      <c r="B31" s="47" t="s">
        <v>75</v>
      </c>
      <c r="C31" s="56">
        <v>2.67</v>
      </c>
      <c r="D31" s="57"/>
      <c r="E31" s="57"/>
      <c r="F31" s="61">
        <f t="shared" si="4"/>
        <v>0</v>
      </c>
      <c r="G31" s="58"/>
      <c r="H31" s="51"/>
      <c r="I31" s="52">
        <v>1390000</v>
      </c>
      <c r="J31" s="52">
        <f t="shared" si="2"/>
        <v>3711300</v>
      </c>
      <c r="K31" s="52">
        <f t="shared" si="6"/>
        <v>37113</v>
      </c>
      <c r="L31" s="31"/>
    </row>
    <row r="32" spans="1:18" s="17" customFormat="1" ht="20.100000000000001" customHeight="1" x14ac:dyDescent="0.25">
      <c r="A32" s="46">
        <v>28</v>
      </c>
      <c r="B32" s="47" t="s">
        <v>76</v>
      </c>
      <c r="C32" s="56">
        <v>2.41</v>
      </c>
      <c r="D32" s="57"/>
      <c r="E32" s="57"/>
      <c r="F32" s="61">
        <f t="shared" si="4"/>
        <v>0</v>
      </c>
      <c r="G32" s="58"/>
      <c r="H32" s="51"/>
      <c r="I32" s="52">
        <v>1390000</v>
      </c>
      <c r="J32" s="52">
        <f t="shared" si="2"/>
        <v>3349900</v>
      </c>
      <c r="K32" s="52">
        <f t="shared" si="6"/>
        <v>33499</v>
      </c>
      <c r="L32" s="31"/>
      <c r="R32" s="17" t="s">
        <v>96</v>
      </c>
    </row>
    <row r="33" spans="1:18" s="17" customFormat="1" ht="20.100000000000001" customHeight="1" x14ac:dyDescent="0.25">
      <c r="A33" s="46">
        <v>29</v>
      </c>
      <c r="B33" s="47" t="s">
        <v>97</v>
      </c>
      <c r="C33" s="56">
        <v>2.67</v>
      </c>
      <c r="D33" s="57"/>
      <c r="E33" s="57"/>
      <c r="F33" s="61">
        <f t="shared" si="4"/>
        <v>0</v>
      </c>
      <c r="G33" s="58"/>
      <c r="H33" s="51"/>
      <c r="I33" s="52">
        <v>1390000</v>
      </c>
      <c r="J33" s="52">
        <f t="shared" si="2"/>
        <v>3711300</v>
      </c>
      <c r="K33" s="52">
        <f>J33*1%/2</f>
        <v>18556.5</v>
      </c>
      <c r="L33" s="31"/>
      <c r="Q33" s="17" t="s">
        <v>99</v>
      </c>
      <c r="R33" s="24">
        <f>SUM(K16:K33)</f>
        <v>1112008.2010000001</v>
      </c>
    </row>
    <row r="34" spans="1:18" s="17" customFormat="1" ht="20.100000000000001" customHeight="1" x14ac:dyDescent="0.25">
      <c r="A34" s="46">
        <v>30</v>
      </c>
      <c r="B34" s="47" t="s">
        <v>33</v>
      </c>
      <c r="C34" s="48">
        <v>3.99</v>
      </c>
      <c r="D34" s="48"/>
      <c r="E34" s="53"/>
      <c r="F34" s="48">
        <f>C34*E34</f>
        <v>0</v>
      </c>
      <c r="G34" s="50">
        <v>0.15</v>
      </c>
      <c r="H34" s="51">
        <f t="shared" si="7"/>
        <v>0.59850000000000003</v>
      </c>
      <c r="I34" s="52">
        <v>1390000</v>
      </c>
      <c r="J34" s="52">
        <f t="shared" si="2"/>
        <v>6378015</v>
      </c>
      <c r="K34" s="52">
        <f t="shared" si="6"/>
        <v>63780.15</v>
      </c>
      <c r="L34" s="31"/>
    </row>
    <row r="35" spans="1:18" s="17" customFormat="1" ht="20.100000000000001" customHeight="1" x14ac:dyDescent="0.25">
      <c r="A35" s="46">
        <v>31</v>
      </c>
      <c r="B35" s="47" t="s">
        <v>34</v>
      </c>
      <c r="C35" s="48">
        <v>6.04</v>
      </c>
      <c r="D35" s="48">
        <v>0.35</v>
      </c>
      <c r="E35" s="53"/>
      <c r="F35" s="48">
        <f t="shared" ref="F35:F60" si="8">C35*E35</f>
        <v>0</v>
      </c>
      <c r="G35" s="50">
        <v>0.28000000000000003</v>
      </c>
      <c r="H35" s="51">
        <f t="shared" si="7"/>
        <v>1.7892000000000001</v>
      </c>
      <c r="I35" s="52">
        <v>1390000</v>
      </c>
      <c r="J35" s="52">
        <f t="shared" si="2"/>
        <v>11369088</v>
      </c>
      <c r="K35" s="52">
        <f t="shared" si="6"/>
        <v>113690.88</v>
      </c>
      <c r="L35" s="31"/>
    </row>
    <row r="36" spans="1:18" s="17" customFormat="1" ht="20.100000000000001" customHeight="1" x14ac:dyDescent="0.25">
      <c r="A36" s="46">
        <v>32</v>
      </c>
      <c r="B36" s="47" t="s">
        <v>35</v>
      </c>
      <c r="C36" s="48">
        <v>4.9800000000000004</v>
      </c>
      <c r="D36" s="48">
        <v>0.7</v>
      </c>
      <c r="E36" s="53">
        <v>0.14000000000000001</v>
      </c>
      <c r="F36" s="48">
        <f t="shared" si="8"/>
        <v>0.69720000000000015</v>
      </c>
      <c r="G36" s="50">
        <v>0.31</v>
      </c>
      <c r="H36" s="51">
        <f t="shared" si="7"/>
        <v>1.9769320000000004</v>
      </c>
      <c r="I36" s="52">
        <v>1390000</v>
      </c>
      <c r="J36" s="52">
        <f t="shared" si="2"/>
        <v>11612243.480000002</v>
      </c>
      <c r="K36" s="52">
        <f t="shared" si="6"/>
        <v>116122.43480000003</v>
      </c>
      <c r="L36" s="31"/>
    </row>
    <row r="37" spans="1:18" s="17" customFormat="1" ht="20.100000000000001" customHeight="1" x14ac:dyDescent="0.25">
      <c r="A37" s="46">
        <v>33</v>
      </c>
      <c r="B37" s="47" t="s">
        <v>36</v>
      </c>
      <c r="C37" s="48">
        <v>4.6500000000000004</v>
      </c>
      <c r="D37" s="48"/>
      <c r="E37" s="53"/>
      <c r="F37" s="48">
        <f t="shared" si="8"/>
        <v>0</v>
      </c>
      <c r="G37" s="50">
        <v>0.18</v>
      </c>
      <c r="H37" s="51">
        <f t="shared" si="7"/>
        <v>0.83700000000000008</v>
      </c>
      <c r="I37" s="52">
        <v>1390000</v>
      </c>
      <c r="J37" s="52">
        <f t="shared" si="2"/>
        <v>7626930</v>
      </c>
      <c r="K37" s="52">
        <f t="shared" si="6"/>
        <v>76269.3</v>
      </c>
      <c r="L37" s="31"/>
    </row>
    <row r="38" spans="1:18" s="17" customFormat="1" ht="20.100000000000001" customHeight="1" x14ac:dyDescent="0.25">
      <c r="A38" s="46">
        <v>34</v>
      </c>
      <c r="B38" s="47" t="s">
        <v>37</v>
      </c>
      <c r="C38" s="48">
        <v>3.99</v>
      </c>
      <c r="D38" s="48">
        <v>0.35</v>
      </c>
      <c r="E38" s="53"/>
      <c r="F38" s="48">
        <f t="shared" si="8"/>
        <v>0</v>
      </c>
      <c r="G38" s="50">
        <v>0.15</v>
      </c>
      <c r="H38" s="51">
        <f t="shared" si="7"/>
        <v>0.65099999999999991</v>
      </c>
      <c r="I38" s="52">
        <v>1390000</v>
      </c>
      <c r="J38" s="52">
        <f t="shared" si="2"/>
        <v>6937489.9999999991</v>
      </c>
      <c r="K38" s="52">
        <f t="shared" si="6"/>
        <v>69374.899999999994</v>
      </c>
      <c r="L38" s="31"/>
    </row>
    <row r="39" spans="1:18" s="17" customFormat="1" ht="20.100000000000001" customHeight="1" x14ac:dyDescent="0.25">
      <c r="A39" s="46">
        <v>35</v>
      </c>
      <c r="B39" s="47" t="s">
        <v>38</v>
      </c>
      <c r="C39" s="48">
        <v>4.9800000000000004</v>
      </c>
      <c r="D39" s="48">
        <v>0.25</v>
      </c>
      <c r="E39" s="53"/>
      <c r="F39" s="48">
        <f t="shared" si="8"/>
        <v>0</v>
      </c>
      <c r="G39" s="50">
        <v>0.2</v>
      </c>
      <c r="H39" s="51">
        <f t="shared" si="7"/>
        <v>1.046</v>
      </c>
      <c r="I39" s="52">
        <v>1390000</v>
      </c>
      <c r="J39" s="52">
        <f t="shared" si="2"/>
        <v>8723640.0000000019</v>
      </c>
      <c r="K39" s="52">
        <f t="shared" si="6"/>
        <v>87236.400000000023</v>
      </c>
      <c r="L39" s="31"/>
    </row>
    <row r="40" spans="1:18" s="17" customFormat="1" ht="20.100000000000001" customHeight="1" x14ac:dyDescent="0.25">
      <c r="A40" s="46">
        <v>36</v>
      </c>
      <c r="B40" s="47" t="s">
        <v>39</v>
      </c>
      <c r="C40" s="48">
        <v>4.9800000000000004</v>
      </c>
      <c r="D40" s="48"/>
      <c r="E40" s="53"/>
      <c r="F40" s="48">
        <f t="shared" si="8"/>
        <v>0</v>
      </c>
      <c r="G40" s="50">
        <v>0.19</v>
      </c>
      <c r="H40" s="51">
        <f t="shared" si="7"/>
        <v>0.94620000000000004</v>
      </c>
      <c r="I40" s="52">
        <v>1390000</v>
      </c>
      <c r="J40" s="52">
        <f t="shared" si="2"/>
        <v>8237418.0000000009</v>
      </c>
      <c r="K40" s="52">
        <f t="shared" si="6"/>
        <v>82374.180000000008</v>
      </c>
      <c r="L40" s="31"/>
    </row>
    <row r="41" spans="1:18" s="17" customFormat="1" ht="20.100000000000001" customHeight="1" x14ac:dyDescent="0.25">
      <c r="A41" s="46">
        <v>37</v>
      </c>
      <c r="B41" s="63" t="s">
        <v>40</v>
      </c>
      <c r="C41" s="48">
        <v>3.33</v>
      </c>
      <c r="D41" s="48"/>
      <c r="E41" s="53"/>
      <c r="F41" s="48">
        <f t="shared" si="8"/>
        <v>0</v>
      </c>
      <c r="G41" s="50">
        <v>0.1</v>
      </c>
      <c r="H41" s="51">
        <f t="shared" si="7"/>
        <v>0.33300000000000002</v>
      </c>
      <c r="I41" s="52">
        <v>1390000</v>
      </c>
      <c r="J41" s="52">
        <f t="shared" si="2"/>
        <v>5091570</v>
      </c>
      <c r="K41" s="52">
        <f t="shared" si="6"/>
        <v>50915.700000000004</v>
      </c>
      <c r="L41" s="31"/>
    </row>
    <row r="42" spans="1:18" s="17" customFormat="1" ht="20.100000000000001" customHeight="1" x14ac:dyDescent="0.25">
      <c r="A42" s="46">
        <v>38</v>
      </c>
      <c r="B42" s="47" t="s">
        <v>41</v>
      </c>
      <c r="C42" s="48">
        <v>4.6500000000000004</v>
      </c>
      <c r="D42" s="48"/>
      <c r="E42" s="53"/>
      <c r="F42" s="48">
        <f t="shared" si="8"/>
        <v>0</v>
      </c>
      <c r="G42" s="50">
        <v>0.17</v>
      </c>
      <c r="H42" s="51">
        <f t="shared" si="7"/>
        <v>0.79050000000000009</v>
      </c>
      <c r="I42" s="52">
        <v>1390000</v>
      </c>
      <c r="J42" s="52">
        <f t="shared" si="2"/>
        <v>7562295</v>
      </c>
      <c r="K42" s="52">
        <f t="shared" si="6"/>
        <v>75622.95</v>
      </c>
      <c r="L42" s="31"/>
    </row>
    <row r="43" spans="1:18" s="17" customFormat="1" ht="20.100000000000001" customHeight="1" x14ac:dyDescent="0.25">
      <c r="A43" s="46">
        <v>39</v>
      </c>
      <c r="B43" s="47" t="s">
        <v>42</v>
      </c>
      <c r="C43" s="48">
        <v>3</v>
      </c>
      <c r="D43" s="48"/>
      <c r="E43" s="53"/>
      <c r="F43" s="48">
        <f t="shared" si="8"/>
        <v>0</v>
      </c>
      <c r="G43" s="48"/>
      <c r="H43" s="51">
        <f t="shared" si="7"/>
        <v>0</v>
      </c>
      <c r="I43" s="52">
        <v>1390000</v>
      </c>
      <c r="J43" s="52">
        <f t="shared" si="2"/>
        <v>4170000</v>
      </c>
      <c r="K43" s="52">
        <f t="shared" si="6"/>
        <v>41700</v>
      </c>
      <c r="L43" s="31"/>
    </row>
    <row r="44" spans="1:18" s="17" customFormat="1" ht="20.100000000000001" customHeight="1" x14ac:dyDescent="0.25">
      <c r="A44" s="46">
        <v>40</v>
      </c>
      <c r="B44" s="47" t="s">
        <v>43</v>
      </c>
      <c r="C44" s="48">
        <v>3.99</v>
      </c>
      <c r="D44" s="48">
        <v>0.45</v>
      </c>
      <c r="E44" s="53"/>
      <c r="F44" s="48">
        <f t="shared" si="8"/>
        <v>0</v>
      </c>
      <c r="G44" s="50">
        <v>0.13</v>
      </c>
      <c r="H44" s="51">
        <f t="shared" si="7"/>
        <v>0.57720000000000005</v>
      </c>
      <c r="I44" s="52">
        <v>1390000</v>
      </c>
      <c r="J44" s="52">
        <f t="shared" si="2"/>
        <v>6973908.0000000009</v>
      </c>
      <c r="K44" s="52">
        <f t="shared" si="6"/>
        <v>69739.080000000016</v>
      </c>
      <c r="L44" s="31"/>
    </row>
    <row r="45" spans="1:18" s="17" customFormat="1" ht="20.100000000000001" customHeight="1" x14ac:dyDescent="0.25">
      <c r="A45" s="46">
        <v>41</v>
      </c>
      <c r="B45" s="47" t="s">
        <v>44</v>
      </c>
      <c r="C45" s="48">
        <v>4.9800000000000004</v>
      </c>
      <c r="D45" s="48">
        <v>0.35</v>
      </c>
      <c r="E45" s="53">
        <v>0.11</v>
      </c>
      <c r="F45" s="48">
        <f t="shared" si="8"/>
        <v>0.54780000000000006</v>
      </c>
      <c r="G45" s="50">
        <v>0.28999999999999998</v>
      </c>
      <c r="H45" s="51">
        <f t="shared" si="7"/>
        <v>1.7045620000000001</v>
      </c>
      <c r="I45" s="52">
        <v>1390000</v>
      </c>
      <c r="J45" s="52">
        <f t="shared" si="2"/>
        <v>10539483.180000002</v>
      </c>
      <c r="K45" s="52">
        <f t="shared" si="6"/>
        <v>105394.83180000001</v>
      </c>
      <c r="L45" s="31"/>
    </row>
    <row r="46" spans="1:18" s="17" customFormat="1" ht="20.100000000000001" customHeight="1" x14ac:dyDescent="0.25">
      <c r="A46" s="46">
        <v>42</v>
      </c>
      <c r="B46" s="47" t="s">
        <v>45</v>
      </c>
      <c r="C46" s="48">
        <v>4.8899999999999997</v>
      </c>
      <c r="D46" s="48"/>
      <c r="E46" s="53">
        <v>0.06</v>
      </c>
      <c r="F46" s="48">
        <f t="shared" si="8"/>
        <v>0.29339999999999999</v>
      </c>
      <c r="G46" s="50">
        <v>0.24</v>
      </c>
      <c r="H46" s="51">
        <f t="shared" si="7"/>
        <v>1.244016</v>
      </c>
      <c r="I46" s="52">
        <v>1390000</v>
      </c>
      <c r="J46" s="52">
        <f t="shared" si="2"/>
        <v>8934108.2400000002</v>
      </c>
      <c r="K46" s="52">
        <f t="shared" si="6"/>
        <v>89341.082399999999</v>
      </c>
      <c r="L46" s="31"/>
    </row>
    <row r="47" spans="1:18" s="17" customFormat="1" ht="20.100000000000001" customHeight="1" x14ac:dyDescent="0.25">
      <c r="A47" s="46">
        <v>43</v>
      </c>
      <c r="B47" s="47" t="s">
        <v>100</v>
      </c>
      <c r="C47" s="48">
        <v>3.66</v>
      </c>
      <c r="D47" s="48">
        <v>0.25</v>
      </c>
      <c r="E47" s="53"/>
      <c r="F47" s="48">
        <v>0</v>
      </c>
      <c r="G47" s="50">
        <v>0.11</v>
      </c>
      <c r="H47" s="51">
        <f t="shared" si="7"/>
        <v>0.43010000000000004</v>
      </c>
      <c r="I47" s="52">
        <v>1390000</v>
      </c>
      <c r="J47" s="52">
        <f t="shared" si="2"/>
        <v>6032739.0000000009</v>
      </c>
      <c r="K47" s="52">
        <f t="shared" si="6"/>
        <v>60327.390000000014</v>
      </c>
      <c r="L47" s="31"/>
      <c r="R47" s="17" t="s">
        <v>101</v>
      </c>
    </row>
    <row r="48" spans="1:18" s="17" customFormat="1" ht="20.100000000000001" customHeight="1" x14ac:dyDescent="0.25">
      <c r="A48" s="46">
        <v>44</v>
      </c>
      <c r="B48" s="47" t="s">
        <v>46</v>
      </c>
      <c r="C48" s="48">
        <v>3.99</v>
      </c>
      <c r="D48" s="48">
        <v>0.45</v>
      </c>
      <c r="E48" s="53"/>
      <c r="F48" s="48">
        <f t="shared" si="8"/>
        <v>0</v>
      </c>
      <c r="G48" s="50">
        <v>0.16</v>
      </c>
      <c r="H48" s="51">
        <f t="shared" si="7"/>
        <v>0.71040000000000003</v>
      </c>
      <c r="I48" s="52">
        <v>1390000</v>
      </c>
      <c r="J48" s="52">
        <f t="shared" si="2"/>
        <v>7159056</v>
      </c>
      <c r="K48" s="52">
        <f t="shared" si="6"/>
        <v>71590.559999999998</v>
      </c>
      <c r="L48" s="31"/>
      <c r="R48" s="24">
        <f>SUM(K34:K48)</f>
        <v>1173479.8390000002</v>
      </c>
    </row>
    <row r="49" spans="1:12" s="17" customFormat="1" ht="20.100000000000001" customHeight="1" x14ac:dyDescent="0.25">
      <c r="A49" s="46">
        <v>45</v>
      </c>
      <c r="B49" s="47" t="s">
        <v>47</v>
      </c>
      <c r="C49" s="48">
        <v>4.32</v>
      </c>
      <c r="D49" s="48">
        <v>0.35</v>
      </c>
      <c r="E49" s="53"/>
      <c r="F49" s="48">
        <f t="shared" si="8"/>
        <v>0</v>
      </c>
      <c r="G49" s="50">
        <v>0.13</v>
      </c>
      <c r="H49" s="54">
        <f>(C49+D49+F49)*G49</f>
        <v>0.60709999999999997</v>
      </c>
      <c r="I49" s="52">
        <v>1390000</v>
      </c>
      <c r="J49" s="52">
        <f t="shared" si="2"/>
        <v>7335169</v>
      </c>
      <c r="K49" s="52">
        <f t="shared" si="6"/>
        <v>73351.69</v>
      </c>
      <c r="L49" s="31"/>
    </row>
    <row r="50" spans="1:12" s="17" customFormat="1" ht="20.100000000000001" customHeight="1" x14ac:dyDescent="0.25">
      <c r="A50" s="46">
        <v>46</v>
      </c>
      <c r="B50" s="47" t="s">
        <v>49</v>
      </c>
      <c r="C50" s="48">
        <v>3</v>
      </c>
      <c r="D50" s="48"/>
      <c r="E50" s="53"/>
      <c r="F50" s="48">
        <f t="shared" si="8"/>
        <v>0</v>
      </c>
      <c r="G50" s="50"/>
      <c r="H50" s="54">
        <f t="shared" ref="H50:H57" si="9">(C50+D50+F50)*G50</f>
        <v>0</v>
      </c>
      <c r="I50" s="52">
        <v>1390000</v>
      </c>
      <c r="J50" s="52">
        <f t="shared" si="2"/>
        <v>4170000</v>
      </c>
      <c r="K50" s="52">
        <f t="shared" si="6"/>
        <v>41700</v>
      </c>
      <c r="L50" s="31"/>
    </row>
    <row r="51" spans="1:12" s="17" customFormat="1" ht="20.100000000000001" customHeight="1" x14ac:dyDescent="0.25">
      <c r="A51" s="46">
        <v>47</v>
      </c>
      <c r="B51" s="47" t="s">
        <v>89</v>
      </c>
      <c r="C51" s="48">
        <v>3.33</v>
      </c>
      <c r="D51" s="48"/>
      <c r="E51" s="53"/>
      <c r="F51" s="48">
        <f t="shared" si="8"/>
        <v>0</v>
      </c>
      <c r="G51" s="50"/>
      <c r="H51" s="54">
        <f t="shared" si="9"/>
        <v>0</v>
      </c>
      <c r="I51" s="52">
        <v>1390000</v>
      </c>
      <c r="J51" s="52">
        <f t="shared" si="2"/>
        <v>4628700</v>
      </c>
      <c r="K51" s="52">
        <f t="shared" si="6"/>
        <v>46287</v>
      </c>
      <c r="L51" s="31"/>
    </row>
    <row r="52" spans="1:12" s="17" customFormat="1" ht="20.100000000000001" customHeight="1" x14ac:dyDescent="0.25">
      <c r="A52" s="46">
        <v>48</v>
      </c>
      <c r="B52" s="47" t="s">
        <v>51</v>
      </c>
      <c r="C52" s="48">
        <v>3.66</v>
      </c>
      <c r="D52" s="48"/>
      <c r="E52" s="53"/>
      <c r="F52" s="48">
        <f t="shared" si="8"/>
        <v>0</v>
      </c>
      <c r="G52" s="50"/>
      <c r="H52" s="54">
        <f t="shared" si="9"/>
        <v>0</v>
      </c>
      <c r="I52" s="52">
        <v>1390000</v>
      </c>
      <c r="J52" s="52">
        <f t="shared" si="2"/>
        <v>5087400</v>
      </c>
      <c r="K52" s="52">
        <f t="shared" si="6"/>
        <v>50874</v>
      </c>
      <c r="L52" s="31"/>
    </row>
    <row r="53" spans="1:12" s="17" customFormat="1" ht="20.100000000000001" customHeight="1" x14ac:dyDescent="0.25">
      <c r="A53" s="46">
        <v>49</v>
      </c>
      <c r="B53" s="47" t="s">
        <v>52</v>
      </c>
      <c r="C53" s="48">
        <v>4.6500000000000004</v>
      </c>
      <c r="D53" s="48"/>
      <c r="E53" s="53"/>
      <c r="F53" s="48">
        <f t="shared" si="8"/>
        <v>0</v>
      </c>
      <c r="G53" s="50">
        <v>0.18</v>
      </c>
      <c r="H53" s="54">
        <f t="shared" si="9"/>
        <v>0.83700000000000008</v>
      </c>
      <c r="I53" s="52">
        <v>1390000</v>
      </c>
      <c r="J53" s="52">
        <f t="shared" si="2"/>
        <v>7626930</v>
      </c>
      <c r="K53" s="52">
        <f t="shared" si="6"/>
        <v>76269.3</v>
      </c>
      <c r="L53" s="31"/>
    </row>
    <row r="54" spans="1:12" s="17" customFormat="1" ht="20.100000000000001" customHeight="1" x14ac:dyDescent="0.25">
      <c r="A54" s="46">
        <v>50</v>
      </c>
      <c r="B54" s="47" t="s">
        <v>85</v>
      </c>
      <c r="C54" s="48">
        <v>4.9800000000000004</v>
      </c>
      <c r="D54" s="48">
        <v>0.7</v>
      </c>
      <c r="E54" s="53"/>
      <c r="F54" s="48">
        <f t="shared" si="8"/>
        <v>0</v>
      </c>
      <c r="G54" s="50"/>
      <c r="H54" s="54">
        <f t="shared" si="9"/>
        <v>0</v>
      </c>
      <c r="I54" s="52">
        <v>1390000</v>
      </c>
      <c r="J54" s="52">
        <f t="shared" si="2"/>
        <v>7895200.0000000009</v>
      </c>
      <c r="K54" s="52">
        <f t="shared" si="6"/>
        <v>78952.000000000015</v>
      </c>
      <c r="L54" s="31"/>
    </row>
    <row r="55" spans="1:12" s="17" customFormat="1" ht="20.100000000000001" customHeight="1" x14ac:dyDescent="0.25">
      <c r="A55" s="46">
        <v>51</v>
      </c>
      <c r="B55" s="47" t="s">
        <v>53</v>
      </c>
      <c r="C55" s="48">
        <v>4.9800000000000004</v>
      </c>
      <c r="D55" s="48">
        <v>0.35</v>
      </c>
      <c r="E55" s="53">
        <v>7.0000000000000007E-2</v>
      </c>
      <c r="F55" s="48">
        <f t="shared" si="8"/>
        <v>0.34860000000000008</v>
      </c>
      <c r="G55" s="50"/>
      <c r="H55" s="54">
        <f t="shared" si="9"/>
        <v>0</v>
      </c>
      <c r="I55" s="52">
        <v>1390000</v>
      </c>
      <c r="J55" s="52">
        <f t="shared" si="2"/>
        <v>7893254</v>
      </c>
      <c r="K55" s="52">
        <f t="shared" si="6"/>
        <v>78932.540000000008</v>
      </c>
      <c r="L55" s="31"/>
    </row>
    <row r="56" spans="1:12" s="17" customFormat="1" ht="20.100000000000001" customHeight="1" x14ac:dyDescent="0.25">
      <c r="A56" s="46">
        <v>52</v>
      </c>
      <c r="B56" s="47" t="s">
        <v>54</v>
      </c>
      <c r="C56" s="48">
        <v>3</v>
      </c>
      <c r="D56" s="48">
        <v>0.35</v>
      </c>
      <c r="E56" s="53"/>
      <c r="F56" s="48">
        <f t="shared" si="8"/>
        <v>0</v>
      </c>
      <c r="G56" s="50"/>
      <c r="H56" s="54">
        <f t="shared" si="9"/>
        <v>0</v>
      </c>
      <c r="I56" s="52">
        <v>1390000</v>
      </c>
      <c r="J56" s="52">
        <f t="shared" si="2"/>
        <v>4656500</v>
      </c>
      <c r="K56" s="52">
        <f t="shared" si="6"/>
        <v>46565</v>
      </c>
      <c r="L56" s="31"/>
    </row>
    <row r="57" spans="1:12" s="17" customFormat="1" ht="20.100000000000001" customHeight="1" x14ac:dyDescent="0.25">
      <c r="A57" s="46">
        <v>53</v>
      </c>
      <c r="B57" s="47" t="s">
        <v>55</v>
      </c>
      <c r="C57" s="48">
        <v>4.6500000000000004</v>
      </c>
      <c r="D57" s="48">
        <v>0.25</v>
      </c>
      <c r="E57" s="53"/>
      <c r="F57" s="48">
        <f t="shared" si="8"/>
        <v>0</v>
      </c>
      <c r="G57" s="50">
        <v>0.17</v>
      </c>
      <c r="H57" s="54">
        <f t="shared" si="9"/>
        <v>0.83300000000000007</v>
      </c>
      <c r="I57" s="52">
        <v>1390000</v>
      </c>
      <c r="J57" s="52">
        <f t="shared" si="2"/>
        <v>7968870.0000000009</v>
      </c>
      <c r="K57" s="52">
        <f t="shared" si="6"/>
        <v>79688.700000000012</v>
      </c>
      <c r="L57" s="31"/>
    </row>
    <row r="58" spans="1:12" s="17" customFormat="1" ht="20.100000000000001" customHeight="1" x14ac:dyDescent="0.25">
      <c r="A58" s="46">
        <v>54</v>
      </c>
      <c r="B58" s="47" t="s">
        <v>88</v>
      </c>
      <c r="C58" s="48">
        <v>2.58</v>
      </c>
      <c r="D58" s="48"/>
      <c r="E58" s="53"/>
      <c r="F58" s="48">
        <f t="shared" si="8"/>
        <v>0</v>
      </c>
      <c r="G58" s="50"/>
      <c r="H58" s="54"/>
      <c r="I58" s="65">
        <v>1390000</v>
      </c>
      <c r="J58" s="52">
        <f t="shared" si="2"/>
        <v>3586200</v>
      </c>
      <c r="K58" s="52">
        <f t="shared" si="6"/>
        <v>35862</v>
      </c>
      <c r="L58" s="31"/>
    </row>
    <row r="59" spans="1:12" s="17" customFormat="1" ht="20.100000000000001" customHeight="1" x14ac:dyDescent="0.25">
      <c r="A59" s="46">
        <v>55</v>
      </c>
      <c r="B59" s="47" t="s">
        <v>102</v>
      </c>
      <c r="C59" s="48">
        <v>2.67</v>
      </c>
      <c r="D59" s="48"/>
      <c r="E59" s="53"/>
      <c r="F59" s="48">
        <f t="shared" si="8"/>
        <v>0</v>
      </c>
      <c r="G59" s="50"/>
      <c r="H59" s="54"/>
      <c r="I59" s="52">
        <v>1390000</v>
      </c>
      <c r="J59" s="52">
        <f t="shared" si="2"/>
        <v>3711300</v>
      </c>
      <c r="K59" s="52">
        <f t="shared" si="6"/>
        <v>37113</v>
      </c>
      <c r="L59" s="31"/>
    </row>
    <row r="60" spans="1:12" s="17" customFormat="1" ht="20.100000000000001" customHeight="1" x14ac:dyDescent="0.25">
      <c r="A60" s="46">
        <v>56</v>
      </c>
      <c r="B60" s="47" t="s">
        <v>106</v>
      </c>
      <c r="C60" s="48">
        <v>3.66</v>
      </c>
      <c r="D60" s="48"/>
      <c r="E60" s="53"/>
      <c r="F60" s="48">
        <f t="shared" si="8"/>
        <v>0</v>
      </c>
      <c r="G60" s="50"/>
      <c r="H60" s="54"/>
      <c r="I60" s="52">
        <v>1390000</v>
      </c>
      <c r="J60" s="52">
        <f t="shared" si="2"/>
        <v>5087400</v>
      </c>
      <c r="K60" s="52">
        <f t="shared" si="6"/>
        <v>50874</v>
      </c>
      <c r="L60" s="31"/>
    </row>
    <row r="61" spans="1:12" s="17" customFormat="1" ht="20.100000000000001" customHeight="1" x14ac:dyDescent="0.25">
      <c r="A61" s="46">
        <v>57</v>
      </c>
      <c r="B61" s="47" t="s">
        <v>56</v>
      </c>
      <c r="C61" s="69" t="s">
        <v>65</v>
      </c>
      <c r="D61" s="70"/>
      <c r="E61" s="70"/>
      <c r="F61" s="70"/>
      <c r="G61" s="70"/>
      <c r="H61" s="70"/>
      <c r="I61" s="70"/>
      <c r="J61" s="71"/>
      <c r="K61" s="66">
        <v>3000</v>
      </c>
      <c r="L61" s="31"/>
    </row>
    <row r="62" spans="1:12" s="17" customFormat="1" ht="20.100000000000001" customHeight="1" x14ac:dyDescent="0.25">
      <c r="A62" s="46">
        <v>58</v>
      </c>
      <c r="B62" s="47" t="s">
        <v>57</v>
      </c>
      <c r="C62" s="72"/>
      <c r="D62" s="73"/>
      <c r="E62" s="73"/>
      <c r="F62" s="73"/>
      <c r="G62" s="73"/>
      <c r="H62" s="73"/>
      <c r="I62" s="73"/>
      <c r="J62" s="74"/>
      <c r="K62" s="66">
        <v>3000</v>
      </c>
      <c r="L62" s="31"/>
    </row>
    <row r="63" spans="1:12" s="17" customFormat="1" ht="20.100000000000001" customHeight="1" x14ac:dyDescent="0.25">
      <c r="A63" s="46">
        <v>59</v>
      </c>
      <c r="B63" s="47" t="s">
        <v>59</v>
      </c>
      <c r="C63" s="72"/>
      <c r="D63" s="73"/>
      <c r="E63" s="73"/>
      <c r="F63" s="73"/>
      <c r="G63" s="73"/>
      <c r="H63" s="73"/>
      <c r="I63" s="73"/>
      <c r="J63" s="74"/>
      <c r="K63" s="66">
        <v>3000</v>
      </c>
      <c r="L63" s="31"/>
    </row>
    <row r="64" spans="1:12" s="17" customFormat="1" ht="20.100000000000001" customHeight="1" x14ac:dyDescent="0.25">
      <c r="A64" s="46">
        <v>60</v>
      </c>
      <c r="B64" s="47" t="s">
        <v>60</v>
      </c>
      <c r="C64" s="72"/>
      <c r="D64" s="73"/>
      <c r="E64" s="73"/>
      <c r="F64" s="73"/>
      <c r="G64" s="73"/>
      <c r="H64" s="73"/>
      <c r="I64" s="73"/>
      <c r="J64" s="74"/>
      <c r="K64" s="66">
        <v>3000</v>
      </c>
      <c r="L64" s="31"/>
    </row>
    <row r="65" spans="1:18" s="17" customFormat="1" ht="20.100000000000001" customHeight="1" x14ac:dyDescent="0.25">
      <c r="A65" s="46">
        <v>61</v>
      </c>
      <c r="B65" s="47" t="s">
        <v>61</v>
      </c>
      <c r="C65" s="72"/>
      <c r="D65" s="73"/>
      <c r="E65" s="73"/>
      <c r="F65" s="73"/>
      <c r="G65" s="73"/>
      <c r="H65" s="73"/>
      <c r="I65" s="73"/>
      <c r="J65" s="74"/>
      <c r="K65" s="66">
        <v>3000</v>
      </c>
      <c r="L65" s="31"/>
    </row>
    <row r="66" spans="1:18" s="17" customFormat="1" ht="20.100000000000001" customHeight="1" x14ac:dyDescent="0.25">
      <c r="A66" s="46">
        <v>62</v>
      </c>
      <c r="B66" s="47" t="s">
        <v>62</v>
      </c>
      <c r="C66" s="72"/>
      <c r="D66" s="73"/>
      <c r="E66" s="73"/>
      <c r="F66" s="73"/>
      <c r="G66" s="73"/>
      <c r="H66" s="73"/>
      <c r="I66" s="73"/>
      <c r="J66" s="74"/>
      <c r="K66" s="66">
        <v>3000</v>
      </c>
      <c r="L66" s="31"/>
    </row>
    <row r="67" spans="1:18" s="17" customFormat="1" ht="20.100000000000001" customHeight="1" x14ac:dyDescent="0.25">
      <c r="A67" s="46">
        <v>63</v>
      </c>
      <c r="B67" s="47" t="s">
        <v>63</v>
      </c>
      <c r="C67" s="72"/>
      <c r="D67" s="73"/>
      <c r="E67" s="73"/>
      <c r="F67" s="73"/>
      <c r="G67" s="73"/>
      <c r="H67" s="73"/>
      <c r="I67" s="73"/>
      <c r="J67" s="74"/>
      <c r="K67" s="66">
        <v>3000</v>
      </c>
      <c r="L67" s="31"/>
    </row>
    <row r="68" spans="1:18" s="17" customFormat="1" ht="20.100000000000001" customHeight="1" x14ac:dyDescent="0.25">
      <c r="A68" s="46">
        <v>64</v>
      </c>
      <c r="B68" s="47" t="s">
        <v>86</v>
      </c>
      <c r="C68" s="72"/>
      <c r="D68" s="73"/>
      <c r="E68" s="73"/>
      <c r="F68" s="73"/>
      <c r="G68" s="73"/>
      <c r="H68" s="73"/>
      <c r="I68" s="73"/>
      <c r="J68" s="74"/>
      <c r="K68" s="66">
        <v>3000</v>
      </c>
      <c r="L68" s="31"/>
    </row>
    <row r="69" spans="1:18" s="17" customFormat="1" ht="20.100000000000001" customHeight="1" x14ac:dyDescent="0.25">
      <c r="A69" s="46">
        <v>65</v>
      </c>
      <c r="B69" s="47" t="s">
        <v>64</v>
      </c>
      <c r="C69" s="72"/>
      <c r="D69" s="73"/>
      <c r="E69" s="73"/>
      <c r="F69" s="73"/>
      <c r="G69" s="73"/>
      <c r="H69" s="73"/>
      <c r="I69" s="73"/>
      <c r="J69" s="74"/>
      <c r="K69" s="66">
        <v>3000</v>
      </c>
      <c r="L69" s="31"/>
    </row>
    <row r="70" spans="1:18" s="17" customFormat="1" ht="20.100000000000001" customHeight="1" x14ac:dyDescent="0.25">
      <c r="A70" s="46">
        <v>66</v>
      </c>
      <c r="B70" s="47" t="s">
        <v>81</v>
      </c>
      <c r="C70" s="72"/>
      <c r="D70" s="73"/>
      <c r="E70" s="73"/>
      <c r="F70" s="73"/>
      <c r="G70" s="73"/>
      <c r="H70" s="73"/>
      <c r="I70" s="73"/>
      <c r="J70" s="74"/>
      <c r="K70" s="66">
        <v>3000</v>
      </c>
      <c r="L70" s="31"/>
    </row>
    <row r="71" spans="1:18" s="17" customFormat="1" ht="20.100000000000001" customHeight="1" x14ac:dyDescent="0.25">
      <c r="A71" s="46">
        <v>67</v>
      </c>
      <c r="B71" s="47" t="s">
        <v>103</v>
      </c>
      <c r="C71" s="72"/>
      <c r="D71" s="73"/>
      <c r="E71" s="73"/>
      <c r="F71" s="73"/>
      <c r="G71" s="73"/>
      <c r="H71" s="73"/>
      <c r="I71" s="73"/>
      <c r="J71" s="74"/>
      <c r="K71" s="66">
        <v>3000</v>
      </c>
      <c r="L71" s="31"/>
    </row>
    <row r="72" spans="1:18" s="17" customFormat="1" ht="20.100000000000001" customHeight="1" x14ac:dyDescent="0.25">
      <c r="A72" s="46">
        <v>68</v>
      </c>
      <c r="B72" s="47" t="s">
        <v>104</v>
      </c>
      <c r="C72" s="72"/>
      <c r="D72" s="73"/>
      <c r="E72" s="73"/>
      <c r="F72" s="73"/>
      <c r="G72" s="73"/>
      <c r="H72" s="73"/>
      <c r="I72" s="73"/>
      <c r="J72" s="74"/>
      <c r="K72" s="66">
        <v>3000</v>
      </c>
      <c r="L72" s="31"/>
      <c r="R72" s="17" t="s">
        <v>96</v>
      </c>
    </row>
    <row r="73" spans="1:18" s="17" customFormat="1" ht="20.100000000000001" customHeight="1" x14ac:dyDescent="0.25">
      <c r="A73" s="46">
        <v>69</v>
      </c>
      <c r="B73" s="47" t="s">
        <v>105</v>
      </c>
      <c r="C73" s="75"/>
      <c r="D73" s="76"/>
      <c r="E73" s="76"/>
      <c r="F73" s="76"/>
      <c r="G73" s="76"/>
      <c r="H73" s="76"/>
      <c r="I73" s="76"/>
      <c r="J73" s="77"/>
      <c r="K73" s="66">
        <v>3000</v>
      </c>
      <c r="L73" s="31"/>
      <c r="R73" s="24">
        <f>SUM(K49:K73)</f>
        <v>735469.23</v>
      </c>
    </row>
    <row r="74" spans="1:18" s="14" customFormat="1" ht="28.5" customHeight="1" x14ac:dyDescent="0.25">
      <c r="A74" s="84" t="s">
        <v>22</v>
      </c>
      <c r="B74" s="85"/>
      <c r="C74" s="85"/>
      <c r="D74" s="85"/>
      <c r="E74" s="85"/>
      <c r="F74" s="85"/>
      <c r="G74" s="85"/>
      <c r="H74" s="85"/>
      <c r="I74" s="86"/>
      <c r="J74" s="67">
        <f>SUM(J5:J69)</f>
        <v>380940114.04000002</v>
      </c>
      <c r="K74" s="67">
        <f>SUM(K5:K70)</f>
        <v>3783265.9004000002</v>
      </c>
      <c r="L74" s="42"/>
    </row>
    <row r="75" spans="1:18" s="17" customFormat="1" ht="18" customHeight="1" x14ac:dyDescent="0.25">
      <c r="A75" s="3"/>
      <c r="B75" s="3"/>
      <c r="C75" s="4"/>
      <c r="D75" s="3"/>
      <c r="E75" s="3"/>
      <c r="F75" s="3"/>
      <c r="G75" s="3"/>
      <c r="H75" s="3"/>
      <c r="I75" s="3"/>
      <c r="J75" s="3"/>
      <c r="K75" s="3"/>
    </row>
    <row r="76" spans="1:18" s="17" customFormat="1" ht="22.5" customHeight="1" x14ac:dyDescent="0.25">
      <c r="A76" s="83" t="s">
        <v>66</v>
      </c>
      <c r="B76" s="83"/>
      <c r="C76" s="83"/>
      <c r="D76" s="83"/>
      <c r="E76" s="83"/>
      <c r="F76" s="83"/>
      <c r="G76" s="83"/>
      <c r="H76" s="21">
        <f>K74*30%</f>
        <v>1134979.77012</v>
      </c>
      <c r="I76" s="23" t="s">
        <v>79</v>
      </c>
      <c r="K76" s="3"/>
      <c r="L76" s="19"/>
      <c r="M76" s="19"/>
      <c r="N76" s="19"/>
      <c r="O76" s="19"/>
    </row>
    <row r="77" spans="1:18" s="17" customFormat="1" ht="24.75" customHeight="1" x14ac:dyDescent="0.25">
      <c r="A77" s="83" t="s">
        <v>68</v>
      </c>
      <c r="B77" s="83"/>
      <c r="C77" s="83"/>
      <c r="D77" s="83"/>
      <c r="E77" s="83"/>
      <c r="F77" s="83"/>
      <c r="G77" s="83"/>
      <c r="H77" s="22">
        <f>K74*70%</f>
        <v>2648286.1302800002</v>
      </c>
      <c r="I77" s="23" t="s">
        <v>79</v>
      </c>
      <c r="K77" s="6"/>
      <c r="L77" s="19"/>
      <c r="M77" s="7"/>
      <c r="N77" s="8"/>
      <c r="O77" s="19"/>
    </row>
    <row r="78" spans="1:18" s="17" customFormat="1" ht="25.5" customHeight="1" x14ac:dyDescent="0.25">
      <c r="A78" s="83" t="s">
        <v>67</v>
      </c>
      <c r="B78" s="83"/>
      <c r="C78" s="83"/>
      <c r="D78" s="83"/>
      <c r="E78" s="83"/>
      <c r="F78" s="83"/>
      <c r="G78" s="83"/>
      <c r="H78" s="21">
        <f>H77*70%</f>
        <v>1853800.2911960001</v>
      </c>
      <c r="I78" s="23" t="s">
        <v>79</v>
      </c>
      <c r="K78" s="6"/>
      <c r="L78" s="19"/>
      <c r="M78" s="9"/>
      <c r="N78" s="10"/>
      <c r="O78" s="19"/>
    </row>
    <row r="79" spans="1:18" s="17" customFormat="1" ht="23.25" customHeight="1" x14ac:dyDescent="0.25">
      <c r="A79" s="83" t="s">
        <v>78</v>
      </c>
      <c r="B79" s="83"/>
      <c r="C79" s="83"/>
      <c r="D79" s="83"/>
      <c r="E79" s="83"/>
      <c r="F79" s="83"/>
      <c r="G79" s="83"/>
      <c r="H79" s="21">
        <f>H77*30%</f>
        <v>794485.83908399998</v>
      </c>
      <c r="I79" s="23" t="s">
        <v>79</v>
      </c>
      <c r="K79" s="6"/>
      <c r="L79" s="19"/>
      <c r="M79" s="11"/>
      <c r="N79" s="10"/>
      <c r="O79" s="19"/>
    </row>
    <row r="80" spans="1:18" s="17" customFormat="1" ht="15.75" x14ac:dyDescent="0.25">
      <c r="A80" s="3"/>
      <c r="B80" s="3"/>
      <c r="C80" s="4"/>
      <c r="D80" s="3"/>
      <c r="E80" s="3"/>
      <c r="F80" s="3"/>
      <c r="G80" s="3"/>
      <c r="H80" s="3"/>
      <c r="I80" s="3"/>
      <c r="J80" s="3"/>
      <c r="K80" s="6"/>
      <c r="L80" s="19"/>
      <c r="M80" s="12"/>
      <c r="N80" s="13"/>
      <c r="O80" s="19"/>
    </row>
    <row r="81" spans="1:15" s="17" customFormat="1" ht="15.75" x14ac:dyDescent="0.25">
      <c r="C81"/>
      <c r="G81" s="95" t="s">
        <v>107</v>
      </c>
      <c r="H81" s="95"/>
      <c r="I81" s="95"/>
      <c r="J81" s="95"/>
      <c r="K81" s="95"/>
      <c r="L81" s="19"/>
      <c r="M81" s="19"/>
      <c r="N81" s="19"/>
      <c r="O81" s="19"/>
    </row>
    <row r="82" spans="1:15" s="17" customFormat="1" ht="15.75" x14ac:dyDescent="0.25">
      <c r="A82" s="94" t="s">
        <v>84</v>
      </c>
      <c r="B82" s="94"/>
      <c r="C82" s="94"/>
      <c r="D82" s="94"/>
      <c r="E82" s="94"/>
      <c r="F82" s="94"/>
      <c r="G82" s="94" t="s">
        <v>82</v>
      </c>
      <c r="H82" s="94"/>
      <c r="I82" s="94"/>
      <c r="J82" s="94"/>
      <c r="K82" s="94"/>
      <c r="L82" s="19"/>
      <c r="M82" s="19"/>
      <c r="N82" s="19"/>
      <c r="O82" s="19"/>
    </row>
    <row r="83" spans="1:15" s="17" customFormat="1" ht="16.5" x14ac:dyDescent="0.25">
      <c r="A83"/>
      <c r="B83"/>
      <c r="C83"/>
      <c r="G83" s="96" t="s">
        <v>83</v>
      </c>
      <c r="H83" s="96"/>
      <c r="I83" s="96"/>
      <c r="J83" s="96"/>
      <c r="K83" s="96"/>
    </row>
    <row r="84" spans="1:15" s="17" customFormat="1" ht="15.75" x14ac:dyDescent="0.25">
      <c r="A84"/>
      <c r="B84"/>
      <c r="C84"/>
      <c r="G84"/>
      <c r="H84"/>
      <c r="I84"/>
      <c r="J84"/>
      <c r="K84"/>
    </row>
    <row r="85" spans="1:15" s="17" customFormat="1" ht="15.75" x14ac:dyDescent="0.25">
      <c r="A85"/>
      <c r="B85"/>
      <c r="C85"/>
      <c r="G85"/>
      <c r="H85"/>
      <c r="I85"/>
      <c r="J85"/>
      <c r="K85"/>
    </row>
    <row r="86" spans="1:15" s="17" customFormat="1" ht="15.75" x14ac:dyDescent="0.25">
      <c r="A86"/>
      <c r="B86"/>
      <c r="C86"/>
      <c r="G86"/>
      <c r="H86"/>
      <c r="I86"/>
      <c r="J86"/>
      <c r="K86"/>
    </row>
    <row r="87" spans="1:15" s="17" customFormat="1" ht="15.75" x14ac:dyDescent="0.25">
      <c r="A87"/>
      <c r="B87"/>
      <c r="C87"/>
      <c r="D87" s="97"/>
      <c r="E87" s="97"/>
      <c r="G87"/>
      <c r="H87"/>
      <c r="I87"/>
      <c r="J87"/>
      <c r="K87"/>
    </row>
    <row r="88" spans="1:15" s="17" customFormat="1" ht="15.75" x14ac:dyDescent="0.25">
      <c r="A88" s="26"/>
      <c r="B88"/>
      <c r="C88" s="26"/>
      <c r="G88" s="26"/>
      <c r="H88" s="26"/>
      <c r="I88" s="26"/>
      <c r="J88" s="26"/>
      <c r="K88" s="26"/>
    </row>
    <row r="89" spans="1:15" s="17" customFormat="1" ht="18.75" x14ac:dyDescent="0.3">
      <c r="A89" s="78" t="s">
        <v>32</v>
      </c>
      <c r="B89" s="78"/>
      <c r="C89" s="78"/>
      <c r="D89" s="78"/>
      <c r="E89" s="78"/>
      <c r="F89" s="78"/>
      <c r="G89" s="78" t="s">
        <v>0</v>
      </c>
      <c r="H89" s="78"/>
      <c r="I89" s="78"/>
      <c r="J89" s="78"/>
      <c r="K89" s="78"/>
    </row>
    <row r="90" spans="1:15" s="17" customFormat="1" ht="15.75" x14ac:dyDescent="0.25">
      <c r="A90" s="3"/>
      <c r="B90" s="3"/>
      <c r="C90" s="3"/>
      <c r="D90" s="3"/>
      <c r="E90" s="3"/>
      <c r="F90" s="3"/>
      <c r="G90" s="3"/>
      <c r="H90" s="3"/>
      <c r="I90" s="5"/>
      <c r="J90" s="3"/>
      <c r="K90" s="3"/>
    </row>
    <row r="91" spans="1:15" s="17" customFormat="1" ht="15.75" x14ac:dyDescent="0.25">
      <c r="A91" s="3"/>
      <c r="B91" s="3"/>
      <c r="C91" s="4"/>
      <c r="D91" s="3"/>
      <c r="E91" s="3"/>
      <c r="F91" s="3"/>
      <c r="G91" s="3"/>
      <c r="H91" s="3"/>
      <c r="I91" s="3"/>
      <c r="J91" s="3"/>
      <c r="K91" s="3"/>
    </row>
    <row r="92" spans="1:15" s="17" customFormat="1" ht="15.75" x14ac:dyDescent="0.25">
      <c r="A92" s="3"/>
      <c r="B92" s="3"/>
      <c r="C92" s="3"/>
      <c r="D92" s="3"/>
      <c r="E92" s="3"/>
      <c r="F92" s="3"/>
      <c r="G92" s="3"/>
      <c r="H92" s="3"/>
      <c r="I92" s="5"/>
      <c r="J92" s="3"/>
      <c r="K92" s="3"/>
    </row>
    <row r="93" spans="1:15" s="17" customFormat="1" ht="15.75" x14ac:dyDescent="0.25">
      <c r="A93" s="3"/>
      <c r="B93" s="3"/>
      <c r="C93" s="4"/>
      <c r="D93" s="3"/>
      <c r="E93" s="3"/>
      <c r="F93" s="3"/>
      <c r="G93" s="3"/>
      <c r="H93" s="3"/>
      <c r="I93" s="3"/>
      <c r="J93" s="3"/>
      <c r="K93" s="3"/>
    </row>
    <row r="94" spans="1:15" s="17" customFormat="1" ht="15.75" x14ac:dyDescent="0.25">
      <c r="C94" s="20"/>
    </row>
    <row r="95" spans="1:15" s="17" customFormat="1" ht="15.75" x14ac:dyDescent="0.25">
      <c r="C95" s="20"/>
    </row>
    <row r="96" spans="1:15" s="17" customFormat="1" ht="15.75" x14ac:dyDescent="0.25">
      <c r="C96" s="20"/>
    </row>
    <row r="97" spans="3:3" s="17" customFormat="1" ht="15.75" x14ac:dyDescent="0.25">
      <c r="C97" s="20"/>
    </row>
    <row r="98" spans="3:3" s="17" customFormat="1" ht="15.75" x14ac:dyDescent="0.25">
      <c r="C98" s="20"/>
    </row>
    <row r="99" spans="3:3" s="17" customFormat="1" ht="15.75" x14ac:dyDescent="0.25">
      <c r="C99" s="20"/>
    </row>
    <row r="100" spans="3:3" s="17" customFormat="1" ht="15.75" x14ac:dyDescent="0.25">
      <c r="C100" s="20"/>
    </row>
    <row r="101" spans="3:3" s="17" customFormat="1" ht="15.75" x14ac:dyDescent="0.25">
      <c r="C101" s="20"/>
    </row>
    <row r="102" spans="3:3" s="17" customFormat="1" ht="15.75" x14ac:dyDescent="0.25">
      <c r="C102" s="20"/>
    </row>
    <row r="103" spans="3:3" s="17" customFormat="1" ht="15.75" x14ac:dyDescent="0.25">
      <c r="C103" s="20"/>
    </row>
    <row r="104" spans="3:3" s="17" customFormat="1" ht="15.75" x14ac:dyDescent="0.25">
      <c r="C104" s="20"/>
    </row>
    <row r="105" spans="3:3" s="17" customFormat="1" ht="15.75" x14ac:dyDescent="0.25">
      <c r="C105" s="20"/>
    </row>
    <row r="106" spans="3:3" s="17" customFormat="1" ht="15.75" x14ac:dyDescent="0.25">
      <c r="C106" s="20"/>
    </row>
    <row r="107" spans="3:3" s="17" customFormat="1" ht="15.75" x14ac:dyDescent="0.25">
      <c r="C107" s="20"/>
    </row>
    <row r="108" spans="3:3" s="17" customFormat="1" ht="15.75" x14ac:dyDescent="0.25">
      <c r="C108" s="20"/>
    </row>
    <row r="109" spans="3:3" s="17" customFormat="1" ht="15.75" x14ac:dyDescent="0.25">
      <c r="C109" s="20"/>
    </row>
  </sheetData>
  <mergeCells count="18">
    <mergeCell ref="A1:F1"/>
    <mergeCell ref="G1:K1"/>
    <mergeCell ref="A2:K2"/>
    <mergeCell ref="E3:F3"/>
    <mergeCell ref="G3:H3"/>
    <mergeCell ref="C61:J73"/>
    <mergeCell ref="A74:I74"/>
    <mergeCell ref="A76:G76"/>
    <mergeCell ref="A77:G77"/>
    <mergeCell ref="A78:G78"/>
    <mergeCell ref="A79:G79"/>
    <mergeCell ref="A89:F89"/>
    <mergeCell ref="G89:K89"/>
    <mergeCell ref="G81:K81"/>
    <mergeCell ref="A82:F82"/>
    <mergeCell ref="G82:K82"/>
    <mergeCell ref="G83:K83"/>
    <mergeCell ref="D87:E87"/>
  </mergeCells>
  <pageMargins left="0.31" right="0.2" top="0.42" bottom="0.34" header="0.38" footer="0.35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3"/>
  <sheetViews>
    <sheetView tabSelected="1" zoomScaleNormal="100" workbookViewId="0">
      <pane ySplit="2" topLeftCell="A6" activePane="bottomLeft" state="frozen"/>
      <selection pane="bottomLeft" activeCell="C74" sqref="C74"/>
    </sheetView>
  </sheetViews>
  <sheetFormatPr defaultRowHeight="15" x14ac:dyDescent="0.25"/>
  <cols>
    <col min="1" max="1" width="8.85546875" style="37" customWidth="1"/>
    <col min="2" max="2" width="49" style="37" customWidth="1"/>
    <col min="3" max="3" width="23.85546875" style="37" customWidth="1"/>
    <col min="4" max="16384" width="9.140625" style="37"/>
  </cols>
  <sheetData>
    <row r="1" spans="1:3" s="38" customFormat="1" ht="45" customHeight="1" x14ac:dyDescent="0.25">
      <c r="A1" s="98" t="s">
        <v>108</v>
      </c>
      <c r="B1" s="98"/>
      <c r="C1" s="98"/>
    </row>
    <row r="2" spans="1:3" s="42" customFormat="1" ht="42" customHeight="1" x14ac:dyDescent="0.25">
      <c r="A2" s="39" t="s">
        <v>12</v>
      </c>
      <c r="B2" s="39" t="s">
        <v>13</v>
      </c>
      <c r="C2" s="41" t="s">
        <v>109</v>
      </c>
    </row>
    <row r="3" spans="1:3" s="45" customFormat="1" ht="20.100000000000001" customHeight="1" x14ac:dyDescent="0.25">
      <c r="A3" s="99">
        <v>1</v>
      </c>
      <c r="B3" s="100" t="s">
        <v>23</v>
      </c>
      <c r="C3" s="116" t="s">
        <v>110</v>
      </c>
    </row>
    <row r="4" spans="1:3" s="45" customFormat="1" ht="20.100000000000001" customHeight="1" x14ac:dyDescent="0.25">
      <c r="A4" s="99">
        <v>2</v>
      </c>
      <c r="B4" s="100" t="s">
        <v>24</v>
      </c>
      <c r="C4" s="101"/>
    </row>
    <row r="5" spans="1:3" s="45" customFormat="1" ht="20.100000000000001" customHeight="1" x14ac:dyDescent="0.25">
      <c r="A5" s="99">
        <v>3</v>
      </c>
      <c r="B5" s="100" t="s">
        <v>25</v>
      </c>
      <c r="C5" s="101"/>
    </row>
    <row r="6" spans="1:3" s="45" customFormat="1" ht="20.100000000000001" customHeight="1" x14ac:dyDescent="0.25">
      <c r="A6" s="99">
        <v>4</v>
      </c>
      <c r="B6" s="100" t="s">
        <v>26</v>
      </c>
      <c r="C6" s="101"/>
    </row>
    <row r="7" spans="1:3" s="45" customFormat="1" ht="20.100000000000001" customHeight="1" x14ac:dyDescent="0.25">
      <c r="A7" s="99">
        <v>5</v>
      </c>
      <c r="B7" s="100" t="s">
        <v>27</v>
      </c>
      <c r="C7" s="101"/>
    </row>
    <row r="8" spans="1:3" s="45" customFormat="1" ht="20.100000000000001" customHeight="1" x14ac:dyDescent="0.25">
      <c r="A8" s="99">
        <v>6</v>
      </c>
      <c r="B8" s="100" t="s">
        <v>28</v>
      </c>
      <c r="C8" s="101"/>
    </row>
    <row r="9" spans="1:3" s="45" customFormat="1" ht="20.100000000000001" customHeight="1" x14ac:dyDescent="0.25">
      <c r="A9" s="99">
        <v>7</v>
      </c>
      <c r="B9" s="100" t="s">
        <v>29</v>
      </c>
      <c r="C9" s="101"/>
    </row>
    <row r="10" spans="1:3" s="45" customFormat="1" ht="20.100000000000001" customHeight="1" x14ac:dyDescent="0.25">
      <c r="A10" s="99">
        <v>8</v>
      </c>
      <c r="B10" s="100" t="s">
        <v>30</v>
      </c>
      <c r="C10" s="101"/>
    </row>
    <row r="11" spans="1:3" s="45" customFormat="1" ht="20.100000000000001" customHeight="1" x14ac:dyDescent="0.25">
      <c r="A11" s="99">
        <v>9</v>
      </c>
      <c r="B11" s="100" t="s">
        <v>31</v>
      </c>
      <c r="C11" s="101"/>
    </row>
    <row r="12" spans="1:3" s="45" customFormat="1" ht="20.100000000000001" customHeight="1" x14ac:dyDescent="0.25">
      <c r="A12" s="99">
        <v>10</v>
      </c>
      <c r="B12" s="100" t="s">
        <v>32</v>
      </c>
      <c r="C12" s="101"/>
    </row>
    <row r="13" spans="1:3" s="45" customFormat="1" ht="20.100000000000001" customHeight="1" x14ac:dyDescent="0.25">
      <c r="A13" s="99">
        <v>11</v>
      </c>
      <c r="B13" s="100" t="s">
        <v>48</v>
      </c>
      <c r="C13" s="102"/>
    </row>
    <row r="14" spans="1:3" s="31" customFormat="1" ht="20.100000000000001" customHeight="1" x14ac:dyDescent="0.25">
      <c r="A14" s="103">
        <v>12</v>
      </c>
      <c r="B14" s="104" t="s">
        <v>0</v>
      </c>
      <c r="C14" s="117" t="s">
        <v>111</v>
      </c>
    </row>
    <row r="15" spans="1:3" s="31" customFormat="1" ht="20.100000000000001" customHeight="1" x14ac:dyDescent="0.25">
      <c r="A15" s="103">
        <v>13</v>
      </c>
      <c r="B15" s="104" t="s">
        <v>8</v>
      </c>
      <c r="C15" s="105"/>
    </row>
    <row r="16" spans="1:3" s="31" customFormat="1" ht="20.100000000000001" customHeight="1" x14ac:dyDescent="0.25">
      <c r="A16" s="103">
        <v>14</v>
      </c>
      <c r="B16" s="104" t="s">
        <v>3</v>
      </c>
      <c r="C16" s="105"/>
    </row>
    <row r="17" spans="1:3" s="31" customFormat="1" ht="20.100000000000001" customHeight="1" x14ac:dyDescent="0.25">
      <c r="A17" s="103">
        <v>15</v>
      </c>
      <c r="B17" s="104" t="s">
        <v>20</v>
      </c>
      <c r="C17" s="105"/>
    </row>
    <row r="18" spans="1:3" s="31" customFormat="1" ht="20.100000000000001" customHeight="1" x14ac:dyDescent="0.25">
      <c r="A18" s="103">
        <v>16</v>
      </c>
      <c r="B18" s="104" t="s">
        <v>1</v>
      </c>
      <c r="C18" s="105"/>
    </row>
    <row r="19" spans="1:3" s="31" customFormat="1" ht="20.100000000000001" customHeight="1" x14ac:dyDescent="0.25">
      <c r="A19" s="103">
        <v>17</v>
      </c>
      <c r="B19" s="104" t="s">
        <v>2</v>
      </c>
      <c r="C19" s="105"/>
    </row>
    <row r="20" spans="1:3" s="31" customFormat="1" ht="20.100000000000001" customHeight="1" x14ac:dyDescent="0.25">
      <c r="A20" s="103">
        <v>18</v>
      </c>
      <c r="B20" s="104" t="s">
        <v>4</v>
      </c>
      <c r="C20" s="105"/>
    </row>
    <row r="21" spans="1:3" s="31" customFormat="1" ht="20.100000000000001" customHeight="1" x14ac:dyDescent="0.25">
      <c r="A21" s="103">
        <v>19</v>
      </c>
      <c r="B21" s="104" t="s">
        <v>5</v>
      </c>
      <c r="C21" s="105"/>
    </row>
    <row r="22" spans="1:3" s="31" customFormat="1" ht="20.100000000000001" customHeight="1" x14ac:dyDescent="0.25">
      <c r="A22" s="103">
        <v>20</v>
      </c>
      <c r="B22" s="104" t="s">
        <v>6</v>
      </c>
      <c r="C22" s="105"/>
    </row>
    <row r="23" spans="1:3" s="31" customFormat="1" ht="20.100000000000001" customHeight="1" x14ac:dyDescent="0.25">
      <c r="A23" s="103">
        <v>21</v>
      </c>
      <c r="B23" s="104" t="s">
        <v>7</v>
      </c>
      <c r="C23" s="105"/>
    </row>
    <row r="24" spans="1:3" s="31" customFormat="1" ht="20.100000000000001" customHeight="1" x14ac:dyDescent="0.25">
      <c r="A24" s="103">
        <v>22</v>
      </c>
      <c r="B24" s="104" t="s">
        <v>9</v>
      </c>
      <c r="C24" s="105"/>
    </row>
    <row r="25" spans="1:3" s="31" customFormat="1" ht="20.100000000000001" customHeight="1" x14ac:dyDescent="0.25">
      <c r="A25" s="103">
        <v>23</v>
      </c>
      <c r="B25" s="104" t="s">
        <v>10</v>
      </c>
      <c r="C25" s="105"/>
    </row>
    <row r="26" spans="1:3" s="31" customFormat="1" ht="20.100000000000001" customHeight="1" x14ac:dyDescent="0.25">
      <c r="A26" s="103">
        <v>24</v>
      </c>
      <c r="B26" s="104" t="s">
        <v>11</v>
      </c>
      <c r="C26" s="105"/>
    </row>
    <row r="27" spans="1:3" s="31" customFormat="1" ht="20.100000000000001" customHeight="1" x14ac:dyDescent="0.25">
      <c r="A27" s="103">
        <v>25</v>
      </c>
      <c r="B27" s="104" t="s">
        <v>18</v>
      </c>
      <c r="C27" s="105"/>
    </row>
    <row r="28" spans="1:3" s="31" customFormat="1" ht="20.100000000000001" customHeight="1" x14ac:dyDescent="0.25">
      <c r="A28" s="103">
        <v>26</v>
      </c>
      <c r="B28" s="104" t="s">
        <v>19</v>
      </c>
      <c r="C28" s="105"/>
    </row>
    <row r="29" spans="1:3" s="31" customFormat="1" ht="20.100000000000001" customHeight="1" x14ac:dyDescent="0.25">
      <c r="A29" s="103">
        <v>27</v>
      </c>
      <c r="B29" s="104" t="s">
        <v>75</v>
      </c>
      <c r="C29" s="105"/>
    </row>
    <row r="30" spans="1:3" s="31" customFormat="1" ht="20.100000000000001" customHeight="1" x14ac:dyDescent="0.25">
      <c r="A30" s="103">
        <v>28</v>
      </c>
      <c r="B30" s="104" t="s">
        <v>76</v>
      </c>
      <c r="C30" s="105"/>
    </row>
    <row r="31" spans="1:3" s="31" customFormat="1" ht="20.100000000000001" customHeight="1" x14ac:dyDescent="0.25">
      <c r="A31" s="103">
        <v>29</v>
      </c>
      <c r="B31" s="104" t="s">
        <v>97</v>
      </c>
      <c r="C31" s="106"/>
    </row>
    <row r="32" spans="1:3" s="31" customFormat="1" ht="20.100000000000001" customHeight="1" x14ac:dyDescent="0.25">
      <c r="A32" s="107">
        <v>30</v>
      </c>
      <c r="B32" s="108" t="s">
        <v>33</v>
      </c>
      <c r="C32" s="118" t="s">
        <v>112</v>
      </c>
    </row>
    <row r="33" spans="1:3" s="31" customFormat="1" ht="20.100000000000001" customHeight="1" x14ac:dyDescent="0.25">
      <c r="A33" s="107">
        <v>31</v>
      </c>
      <c r="B33" s="108" t="s">
        <v>34</v>
      </c>
      <c r="C33" s="109"/>
    </row>
    <row r="34" spans="1:3" s="31" customFormat="1" ht="20.100000000000001" customHeight="1" x14ac:dyDescent="0.25">
      <c r="A34" s="107">
        <v>32</v>
      </c>
      <c r="B34" s="108" t="s">
        <v>35</v>
      </c>
      <c r="C34" s="109"/>
    </row>
    <row r="35" spans="1:3" s="31" customFormat="1" ht="20.100000000000001" customHeight="1" x14ac:dyDescent="0.25">
      <c r="A35" s="107">
        <v>33</v>
      </c>
      <c r="B35" s="108" t="s">
        <v>36</v>
      </c>
      <c r="C35" s="109"/>
    </row>
    <row r="36" spans="1:3" s="31" customFormat="1" ht="20.100000000000001" customHeight="1" x14ac:dyDescent="0.25">
      <c r="A36" s="107">
        <v>34</v>
      </c>
      <c r="B36" s="108" t="s">
        <v>37</v>
      </c>
      <c r="C36" s="109"/>
    </row>
    <row r="37" spans="1:3" s="31" customFormat="1" ht="20.100000000000001" customHeight="1" x14ac:dyDescent="0.25">
      <c r="A37" s="107">
        <v>35</v>
      </c>
      <c r="B37" s="108" t="s">
        <v>38</v>
      </c>
      <c r="C37" s="109"/>
    </row>
    <row r="38" spans="1:3" s="31" customFormat="1" ht="20.100000000000001" customHeight="1" x14ac:dyDescent="0.25">
      <c r="A38" s="107">
        <v>36</v>
      </c>
      <c r="B38" s="108" t="s">
        <v>39</v>
      </c>
      <c r="C38" s="109"/>
    </row>
    <row r="39" spans="1:3" s="31" customFormat="1" ht="20.100000000000001" customHeight="1" x14ac:dyDescent="0.25">
      <c r="A39" s="107">
        <v>37</v>
      </c>
      <c r="B39" s="110" t="s">
        <v>40</v>
      </c>
      <c r="C39" s="109"/>
    </row>
    <row r="40" spans="1:3" s="31" customFormat="1" ht="20.100000000000001" customHeight="1" x14ac:dyDescent="0.25">
      <c r="A40" s="107">
        <v>38</v>
      </c>
      <c r="B40" s="108" t="s">
        <v>41</v>
      </c>
      <c r="C40" s="109"/>
    </row>
    <row r="41" spans="1:3" s="31" customFormat="1" ht="20.100000000000001" customHeight="1" x14ac:dyDescent="0.25">
      <c r="A41" s="107">
        <v>39</v>
      </c>
      <c r="B41" s="108" t="s">
        <v>42</v>
      </c>
      <c r="C41" s="109"/>
    </row>
    <row r="42" spans="1:3" s="31" customFormat="1" ht="20.100000000000001" customHeight="1" x14ac:dyDescent="0.25">
      <c r="A42" s="107">
        <v>40</v>
      </c>
      <c r="B42" s="108" t="s">
        <v>43</v>
      </c>
      <c r="C42" s="109"/>
    </row>
    <row r="43" spans="1:3" s="31" customFormat="1" ht="20.100000000000001" customHeight="1" x14ac:dyDescent="0.25">
      <c r="A43" s="107">
        <v>41</v>
      </c>
      <c r="B43" s="108" t="s">
        <v>44</v>
      </c>
      <c r="C43" s="109"/>
    </row>
    <row r="44" spans="1:3" s="31" customFormat="1" ht="20.100000000000001" customHeight="1" x14ac:dyDescent="0.25">
      <c r="A44" s="107">
        <v>42</v>
      </c>
      <c r="B44" s="108" t="s">
        <v>45</v>
      </c>
      <c r="C44" s="109"/>
    </row>
    <row r="45" spans="1:3" s="31" customFormat="1" ht="20.100000000000001" customHeight="1" x14ac:dyDescent="0.25">
      <c r="A45" s="107">
        <v>43</v>
      </c>
      <c r="B45" s="108" t="s">
        <v>100</v>
      </c>
      <c r="C45" s="109"/>
    </row>
    <row r="46" spans="1:3" s="31" customFormat="1" ht="20.100000000000001" customHeight="1" x14ac:dyDescent="0.25">
      <c r="A46" s="107">
        <v>44</v>
      </c>
      <c r="B46" s="108" t="s">
        <v>46</v>
      </c>
      <c r="C46" s="111"/>
    </row>
    <row r="47" spans="1:3" s="31" customFormat="1" ht="20.100000000000001" customHeight="1" x14ac:dyDescent="0.25">
      <c r="A47" s="112">
        <v>45</v>
      </c>
      <c r="B47" s="113" t="s">
        <v>47</v>
      </c>
      <c r="C47" s="119" t="s">
        <v>113</v>
      </c>
    </row>
    <row r="48" spans="1:3" s="31" customFormat="1" ht="20.100000000000001" customHeight="1" x14ac:dyDescent="0.25">
      <c r="A48" s="112">
        <v>46</v>
      </c>
      <c r="B48" s="113" t="s">
        <v>49</v>
      </c>
      <c r="C48" s="114"/>
    </row>
    <row r="49" spans="1:3" s="31" customFormat="1" ht="20.100000000000001" customHeight="1" x14ac:dyDescent="0.25">
      <c r="A49" s="112">
        <v>47</v>
      </c>
      <c r="B49" s="113" t="s">
        <v>89</v>
      </c>
      <c r="C49" s="114"/>
    </row>
    <row r="50" spans="1:3" s="31" customFormat="1" ht="20.100000000000001" customHeight="1" x14ac:dyDescent="0.25">
      <c r="A50" s="112">
        <v>48</v>
      </c>
      <c r="B50" s="113" t="s">
        <v>50</v>
      </c>
      <c r="C50" s="114"/>
    </row>
    <row r="51" spans="1:3" s="31" customFormat="1" ht="20.100000000000001" customHeight="1" x14ac:dyDescent="0.25">
      <c r="A51" s="112">
        <v>49</v>
      </c>
      <c r="B51" s="113" t="s">
        <v>51</v>
      </c>
      <c r="C51" s="114"/>
    </row>
    <row r="52" spans="1:3" s="31" customFormat="1" ht="20.100000000000001" customHeight="1" x14ac:dyDescent="0.25">
      <c r="A52" s="112">
        <v>50</v>
      </c>
      <c r="B52" s="113" t="s">
        <v>52</v>
      </c>
      <c r="C52" s="114"/>
    </row>
    <row r="53" spans="1:3" s="31" customFormat="1" ht="20.100000000000001" customHeight="1" x14ac:dyDescent="0.25">
      <c r="A53" s="112">
        <v>51</v>
      </c>
      <c r="B53" s="113" t="s">
        <v>85</v>
      </c>
      <c r="C53" s="114"/>
    </row>
    <row r="54" spans="1:3" s="31" customFormat="1" ht="20.100000000000001" customHeight="1" x14ac:dyDescent="0.25">
      <c r="A54" s="112">
        <v>52</v>
      </c>
      <c r="B54" s="113" t="s">
        <v>53</v>
      </c>
      <c r="C54" s="114"/>
    </row>
    <row r="55" spans="1:3" s="31" customFormat="1" ht="20.100000000000001" customHeight="1" x14ac:dyDescent="0.25">
      <c r="A55" s="112">
        <v>53</v>
      </c>
      <c r="B55" s="113" t="s">
        <v>54</v>
      </c>
      <c r="C55" s="114"/>
    </row>
    <row r="56" spans="1:3" s="31" customFormat="1" ht="20.100000000000001" customHeight="1" x14ac:dyDescent="0.25">
      <c r="A56" s="112">
        <v>54</v>
      </c>
      <c r="B56" s="113" t="s">
        <v>55</v>
      </c>
      <c r="C56" s="114"/>
    </row>
    <row r="57" spans="1:3" s="31" customFormat="1" ht="20.100000000000001" customHeight="1" x14ac:dyDescent="0.25">
      <c r="A57" s="112">
        <v>55</v>
      </c>
      <c r="B57" s="113" t="s">
        <v>88</v>
      </c>
      <c r="C57" s="114"/>
    </row>
    <row r="58" spans="1:3" s="31" customFormat="1" ht="20.100000000000001" customHeight="1" x14ac:dyDescent="0.25">
      <c r="A58" s="112">
        <v>56</v>
      </c>
      <c r="B58" s="113" t="s">
        <v>102</v>
      </c>
      <c r="C58" s="114"/>
    </row>
    <row r="59" spans="1:3" s="31" customFormat="1" ht="20.100000000000001" customHeight="1" x14ac:dyDescent="0.25">
      <c r="A59" s="112">
        <v>57</v>
      </c>
      <c r="B59" s="113" t="s">
        <v>106</v>
      </c>
      <c r="C59" s="114"/>
    </row>
    <row r="60" spans="1:3" s="31" customFormat="1" ht="20.100000000000001" customHeight="1" x14ac:dyDescent="0.25">
      <c r="A60" s="112">
        <v>58</v>
      </c>
      <c r="B60" s="113" t="s">
        <v>56</v>
      </c>
      <c r="C60" s="114"/>
    </row>
    <row r="61" spans="1:3" s="31" customFormat="1" ht="20.100000000000001" customHeight="1" x14ac:dyDescent="0.25">
      <c r="A61" s="112">
        <v>59</v>
      </c>
      <c r="B61" s="113" t="s">
        <v>57</v>
      </c>
      <c r="C61" s="114"/>
    </row>
    <row r="62" spans="1:3" s="31" customFormat="1" ht="20.100000000000001" customHeight="1" x14ac:dyDescent="0.25">
      <c r="A62" s="112">
        <v>60</v>
      </c>
      <c r="B62" s="113" t="s">
        <v>58</v>
      </c>
      <c r="C62" s="114"/>
    </row>
    <row r="63" spans="1:3" s="31" customFormat="1" ht="20.100000000000001" customHeight="1" x14ac:dyDescent="0.25">
      <c r="A63" s="112">
        <v>61</v>
      </c>
      <c r="B63" s="113" t="s">
        <v>59</v>
      </c>
      <c r="C63" s="114"/>
    </row>
    <row r="64" spans="1:3" s="31" customFormat="1" ht="20.100000000000001" customHeight="1" x14ac:dyDescent="0.25">
      <c r="A64" s="112">
        <v>62</v>
      </c>
      <c r="B64" s="113" t="s">
        <v>60</v>
      </c>
      <c r="C64" s="114"/>
    </row>
    <row r="65" spans="1:3" s="31" customFormat="1" ht="20.100000000000001" customHeight="1" x14ac:dyDescent="0.25">
      <c r="A65" s="112">
        <v>63</v>
      </c>
      <c r="B65" s="113" t="s">
        <v>61</v>
      </c>
      <c r="C65" s="114"/>
    </row>
    <row r="66" spans="1:3" s="31" customFormat="1" ht="20.100000000000001" customHeight="1" x14ac:dyDescent="0.25">
      <c r="A66" s="112">
        <v>64</v>
      </c>
      <c r="B66" s="113" t="s">
        <v>62</v>
      </c>
      <c r="C66" s="114"/>
    </row>
    <row r="67" spans="1:3" s="31" customFormat="1" ht="20.100000000000001" customHeight="1" x14ac:dyDescent="0.25">
      <c r="A67" s="112">
        <v>65</v>
      </c>
      <c r="B67" s="113" t="s">
        <v>63</v>
      </c>
      <c r="C67" s="114"/>
    </row>
    <row r="68" spans="1:3" s="31" customFormat="1" ht="20.100000000000001" customHeight="1" x14ac:dyDescent="0.25">
      <c r="A68" s="112">
        <v>66</v>
      </c>
      <c r="B68" s="113" t="s">
        <v>86</v>
      </c>
      <c r="C68" s="114"/>
    </row>
    <row r="69" spans="1:3" s="31" customFormat="1" ht="20.100000000000001" customHeight="1" x14ac:dyDescent="0.25">
      <c r="A69" s="112">
        <v>67</v>
      </c>
      <c r="B69" s="113" t="s">
        <v>64</v>
      </c>
      <c r="C69" s="114"/>
    </row>
    <row r="70" spans="1:3" s="31" customFormat="1" ht="20.100000000000001" customHeight="1" x14ac:dyDescent="0.25">
      <c r="A70" s="112">
        <v>68</v>
      </c>
      <c r="B70" s="113" t="s">
        <v>81</v>
      </c>
      <c r="C70" s="114"/>
    </row>
    <row r="71" spans="1:3" s="31" customFormat="1" ht="20.100000000000001" customHeight="1" x14ac:dyDescent="0.25">
      <c r="A71" s="112">
        <v>69</v>
      </c>
      <c r="B71" s="113" t="s">
        <v>103</v>
      </c>
      <c r="C71" s="114"/>
    </row>
    <row r="72" spans="1:3" s="31" customFormat="1" ht="20.100000000000001" customHeight="1" x14ac:dyDescent="0.25">
      <c r="A72" s="112">
        <v>70</v>
      </c>
      <c r="B72" s="113" t="s">
        <v>104</v>
      </c>
      <c r="C72" s="114"/>
    </row>
    <row r="73" spans="1:3" s="31" customFormat="1" ht="20.100000000000001" customHeight="1" x14ac:dyDescent="0.25">
      <c r="A73" s="112">
        <v>71</v>
      </c>
      <c r="B73" s="113" t="s">
        <v>105</v>
      </c>
      <c r="C73" s="115"/>
    </row>
    <row r="74" spans="1:3" s="31" customFormat="1" ht="15.75" x14ac:dyDescent="0.25">
      <c r="A74" s="68"/>
      <c r="B74" s="68"/>
    </row>
    <row r="75" spans="1:3" s="31" customFormat="1" ht="15.75" x14ac:dyDescent="0.25">
      <c r="A75" s="68"/>
      <c r="B75" s="68"/>
      <c r="C75" s="68"/>
    </row>
    <row r="76" spans="1:3" s="31" customFormat="1" ht="15.75" x14ac:dyDescent="0.25">
      <c r="A76" s="68"/>
      <c r="B76" s="68"/>
      <c r="C76" s="68"/>
    </row>
    <row r="77" spans="1:3" s="31" customFormat="1" ht="15.75" x14ac:dyDescent="0.25">
      <c r="A77" s="68"/>
      <c r="B77" s="68"/>
      <c r="C77" s="68"/>
    </row>
    <row r="78" spans="1:3" s="31" customFormat="1" ht="15.75" x14ac:dyDescent="0.25"/>
    <row r="79" spans="1:3" s="31" customFormat="1" ht="15.75" x14ac:dyDescent="0.25"/>
    <row r="80" spans="1:3" s="31" customFormat="1" ht="15.75" x14ac:dyDescent="0.25"/>
    <row r="81" s="31" customFormat="1" ht="15.75" x14ac:dyDescent="0.25"/>
    <row r="82" s="31" customFormat="1" ht="15.75" x14ac:dyDescent="0.25"/>
    <row r="83" s="31" customFormat="1" ht="15.75" x14ac:dyDescent="0.25"/>
    <row r="84" s="31" customFormat="1" ht="15.75" x14ac:dyDescent="0.25"/>
    <row r="85" s="31" customFormat="1" ht="15.75" x14ac:dyDescent="0.25"/>
    <row r="86" s="31" customFormat="1" ht="15.75" x14ac:dyDescent="0.25"/>
    <row r="87" s="31" customFormat="1" ht="15.75" x14ac:dyDescent="0.25"/>
    <row r="88" s="31" customFormat="1" ht="15.75" x14ac:dyDescent="0.25"/>
    <row r="89" s="31" customFormat="1" ht="15.75" x14ac:dyDescent="0.25"/>
    <row r="90" s="31" customFormat="1" ht="15.75" x14ac:dyDescent="0.25"/>
    <row r="91" s="31" customFormat="1" ht="15.75" x14ac:dyDescent="0.25"/>
    <row r="92" s="31" customFormat="1" ht="15.75" x14ac:dyDescent="0.25"/>
    <row r="93" s="31" customFormat="1" ht="15.75" x14ac:dyDescent="0.25"/>
  </sheetData>
  <mergeCells count="5">
    <mergeCell ref="A1:C1"/>
    <mergeCell ref="C3:C13"/>
    <mergeCell ref="C14:C31"/>
    <mergeCell ref="C32:C46"/>
    <mergeCell ref="C47:C73"/>
  </mergeCells>
  <pageMargins left="0.31" right="0.2" top="0.44" bottom="0.4" header="0.43" footer="0.38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1</vt:lpstr>
      <vt:lpstr>THANG 2</vt:lpstr>
      <vt:lpstr>THANG 3</vt:lpstr>
      <vt:lpstr>QUI 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Admin</cp:lastModifiedBy>
  <cp:lastPrinted>2019-04-08T04:00:26Z</cp:lastPrinted>
  <dcterms:created xsi:type="dcterms:W3CDTF">2017-08-14T00:21:34Z</dcterms:created>
  <dcterms:modified xsi:type="dcterms:W3CDTF">2019-06-20T08:24:04Z</dcterms:modified>
</cp:coreProperties>
</file>